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60" windowWidth="15870" windowHeight="11450" activeTab="2"/>
  </bookViews>
  <sheets>
    <sheet name="Statements of Comprehensive Inc" sheetId="1" r:id="rId1"/>
    <sheet name="Balance Sheets" sheetId="2" r:id="rId2"/>
    <sheet name="Statements of Equity (Deficit)" sheetId="3" r:id="rId3"/>
  </sheets>
  <definedNames/>
  <calcPr fullCalcOnLoad="1"/>
</workbook>
</file>

<file path=xl/sharedStrings.xml><?xml version="1.0" encoding="utf-8"?>
<sst xmlns="http://schemas.openxmlformats.org/spreadsheetml/2006/main" count="163" uniqueCount="135">
  <si>
    <t> </t>
  </si>
  <si>
    <t>2013</t>
  </si>
  <si>
    <t/>
  </si>
  <si>
    <t>2012</t>
  </si>
  <si>
    <t>(in millions, except share-related amounts)</t>
  </si>
  <si>
    <t>Interest income</t>
  </si>
  <si>
    <t>Mortgage loans:</t>
  </si>
  <si>
    <t>Held by consolidated trusts</t>
  </si>
  <si>
    <t>Unsecuritized</t>
  </si>
  <si>
    <t>Total mortgage loans</t>
  </si>
  <si>
    <t>Investments in securities</t>
  </si>
  <si>
    <t>Other</t>
  </si>
  <si>
    <t>Total interest income</t>
  </si>
  <si>
    <t>Interest expense</t>
  </si>
  <si>
    <t>Debt securities of consolidated trusts</t>
  </si>
  <si>
    <t>Other debt</t>
  </si>
  <si>
    <t>Total interest expense</t>
  </si>
  <si>
    <t>Expense related to derivatives</t>
  </si>
  <si>
    <t>Net interest income</t>
  </si>
  <si>
    <t>Benefit (provision) for credit losses</t>
  </si>
  <si>
    <t>Net interest income after benefit (provision) for credit losses</t>
  </si>
  <si>
    <t>Non-interest income (loss)</t>
  </si>
  <si>
    <t>Gains (losses) on extinguishment of debt securities of consolidated trusts</t>
  </si>
  <si>
    <t>Gains (losses) on retirement of other debt</t>
  </si>
  <si>
    <t>Gains (losses) on debt recorded at fair value</t>
  </si>
  <si>
    <t>Derivative gains (losses)</t>
  </si>
  <si>
    <t>Impairment of available-for-sale securities:</t>
  </si>
  <si>
    <t>Total other-than-temporary impairment of available-for-sale securities</t>
  </si>
  <si>
    <t>Portion of other-than-temporary impairment recognized in AOCI</t>
  </si>
  <si>
    <t>Net impairment of available-for-sale securities recognized in earnings</t>
  </si>
  <si>
    <t>Other gains (losses) on investment securities recognized in earnings</t>
  </si>
  <si>
    <t>Other income (loss)</t>
  </si>
  <si>
    <t>Non-interest expense</t>
  </si>
  <si>
    <t>Salaries and employee benefits</t>
  </si>
  <si>
    <t>Professional services</t>
  </si>
  <si>
    <t>Occupancy expense</t>
  </si>
  <si>
    <t>Other administrative expenses</t>
  </si>
  <si>
    <t>Total administrative expenses</t>
  </si>
  <si>
    <t>Real estate owned operations income (expense)</t>
  </si>
  <si>
    <t>Other expenses</t>
  </si>
  <si>
    <t>Income before income tax benefit</t>
  </si>
  <si>
    <t>Income tax benefit</t>
  </si>
  <si>
    <t>Net income</t>
  </si>
  <si>
    <t>Other comprehensive income (loss), net of taxes and reclassification adjustments:</t>
  </si>
  <si>
    <t>Changes in unrealized gains (losses) related to available-for-sale securities</t>
  </si>
  <si>
    <t>Changes in unrealized gains (losses) related to cash flow hedge relationships</t>
  </si>
  <si>
    <t>Changes in defined benefit plans</t>
  </si>
  <si>
    <t>Total other comprehensive income (loss), net of taxes and reclassification adjustments</t>
  </si>
  <si>
    <t>Comprehensive income</t>
  </si>
  <si>
    <t>Undistributed net worth sweep and senior preferred stock dividends</t>
  </si>
  <si>
    <t>Net income (loss) attributable to common stockholders</t>
  </si>
  <si>
    <t>Net income (loss) per common share — basic and diluted</t>
  </si>
  <si>
    <t>Weighted average common shares outstanding (in thousands) — basic and diluted</t>
  </si>
  <si>
    <t>Three Months Ended
September 30,</t>
  </si>
  <si>
    <t>Nine Months Ended
September 30,</t>
  </si>
  <si>
    <t>FREDDIE MAC</t>
  </si>
  <si>
    <t>CONSOLIDATED STATEMENTS OF COMPREHENSIVE INCOME</t>
  </si>
  <si>
    <t>(UNAUDITED)</t>
  </si>
  <si>
    <t>See our consolidated financial statements as presented in our Form 10-Q dated November 7, 2013.</t>
  </si>
  <si>
    <t>CONSOLIDATED BALANCE SHEETS</t>
  </si>
  <si>
    <t>September 30, 2013</t>
  </si>
  <si>
    <t>December 31, 2012</t>
  </si>
  <si>
    <t>(in millions,
except share-related amounts)</t>
  </si>
  <si>
    <t>Assets</t>
  </si>
  <si>
    <t>Cash and cash equivalents (includes $1 and $1, respectively, related to our consolidated VIEs)</t>
  </si>
  <si>
    <t>Investments in securities:</t>
  </si>
  <si>
    <t>Total investments in securities</t>
  </si>
  <si>
    <t>Held-for-investment, at amortized cost:</t>
  </si>
  <si>
    <t>Total held-for-investment mortgage loans, net</t>
  </si>
  <si>
    <t>Held-for-sale, at fair value</t>
  </si>
  <si>
    <t>Total mortgage loans, net</t>
  </si>
  <si>
    <t>Derivative assets, net</t>
  </si>
  <si>
    <t>Deferred tax assets, net</t>
  </si>
  <si>
    <t>Total assets</t>
  </si>
  <si>
    <t>Liabilities and equity (deficit)</t>
  </si>
  <si>
    <t>Liabilities</t>
  </si>
  <si>
    <t>Debt, net:</t>
  </si>
  <si>
    <t>Total debt, net</t>
  </si>
  <si>
    <t>Derivative liabilities, net</t>
  </si>
  <si>
    <t>Total liabilities</t>
  </si>
  <si>
    <t>Equity (deficit)</t>
  </si>
  <si>
    <t>Senior preferred stock, at redemption value</t>
  </si>
  <si>
    <t>Preferred stock, at redemption value</t>
  </si>
  <si>
    <t>Common stock, $0.00 par value, 4,000,000,000 shares authorized, 725,863,886 shares issued and 650,039,533 shares and 650,033,623 shares outstanding, respectively</t>
  </si>
  <si>
    <t>Additional paid-in capital</t>
  </si>
  <si>
    <t>Retained earnings (accumulated deficit)</t>
  </si>
  <si>
    <t>AOCI, net of taxes, related to:</t>
  </si>
  <si>
    <t>Cash flow hedge relationships</t>
  </si>
  <si>
    <t>Defined benefit plans</t>
  </si>
  <si>
    <t>Total AOCI, net of taxes</t>
  </si>
  <si>
    <t>Treasury stock, at cost, 75,824,353 shares and 75,830,263 shares, respectively</t>
  </si>
  <si>
    <t>Total liabilities and equity (deficit)</t>
  </si>
  <si>
    <t xml:space="preserve"> CONSOLIDATED STATEMENTS OF EQUITY (DEFICIT)</t>
  </si>
  <si>
    <t>Shares Outstanding</t>
  </si>
  <si>
    <t>Senior
Preferred
Stock, at
Redemption
Value</t>
  </si>
  <si>
    <t>Preferred
Stock, at
Redemption
Value</t>
  </si>
  <si>
    <t>Common
Stock, at
Par Value</t>
  </si>
  <si>
    <t>Additional
Paid-In
Capital</t>
  </si>
  <si>
    <t>Retained
Earnings
(Accumulated
Deficit)</t>
  </si>
  <si>
    <t>AOCI,
Net of
Tax</t>
  </si>
  <si>
    <t>Treasury
Stock, at
Cost</t>
  </si>
  <si>
    <t>Total
Equity
(Deficit)</t>
  </si>
  <si>
    <t>Senior
Preferred
Stock</t>
  </si>
  <si>
    <t>Preferred
Stock</t>
  </si>
  <si>
    <t>Common
Stock</t>
  </si>
  <si>
    <t>(in millions)</t>
  </si>
  <si>
    <t>Balance as of December 31, 2011</t>
  </si>
  <si>
    <t>Comprehensive income:</t>
  </si>
  <si>
    <t>Other comprehensive income, net of taxes</t>
  </si>
  <si>
    <t>Increase in liquidation preference</t>
  </si>
  <si>
    <t>Stock-based compensation</t>
  </si>
  <si>
    <t>Income tax benefit from stock-based compensation</t>
  </si>
  <si>
    <t>Common stock issuances</t>
  </si>
  <si>
    <t>Transfer from retained earnings (accumulated deficit) to additional paid-in capital</t>
  </si>
  <si>
    <t>Senior preferred stock dividends declared</t>
  </si>
  <si>
    <t>Dividend equivalent payments on expired stock options</t>
  </si>
  <si>
    <t>Ending balance at September 30, 2012</t>
  </si>
  <si>
    <t>Balance as of December 31, 2012</t>
  </si>
  <si>
    <t>Ending balance at September 30, 2013</t>
  </si>
  <si>
    <t>Federal funds sold and securities purchased under agreements to resell (includes $11,300 and $19,250, respectively, related to our consolidated VIEs)</t>
  </si>
  <si>
    <t>Available-for-sale, at fair value (includes $79 and $132, respectively, pledged as collateral that may be repledged)</t>
  </si>
  <si>
    <t>Trading, at fair value (includes $215 and $0, respectively, pledged as collateral that may be repledged)</t>
  </si>
  <si>
    <t>By consolidated trusts (net of allowances for loan losses of $2,733 and $4,919, respectively)</t>
  </si>
  <si>
    <t>Unsecuritized (net of allowances for loan losses of $22,128 and $25,788, respectively)</t>
  </si>
  <si>
    <t>Accrued interest receivable (includes $5,127 and $5,426, respectively, related to our consolidated VIEs)</t>
  </si>
  <si>
    <t>Real estate owned, net (includes $44 and $45, respectively, related to our consolidated VIEs)</t>
  </si>
  <si>
    <t>Accrued interest payable (includes $4,695 and $5,142, respectively, related to our consolidated VIEs)</t>
  </si>
  <si>
    <t>Debt securities of consolidated trusts held by third parties (includes $72 and $70 at fair value, respectively)</t>
  </si>
  <si>
    <t>Other debt (includes $2,031 and $2,187 at fair value, respectively)</t>
  </si>
  <si>
    <t>Available-for-sale securities (includes $2,644 and $6,606, respectively, related to net unrealized losses on securities for which other-than-temporary impairment has been recognized in earnings)</t>
  </si>
  <si>
    <t>Commitments and contingencies</t>
  </si>
  <si>
    <t>Other liabilities (includes $1 and $1, respectively, related to our consolidated VIEs)</t>
  </si>
  <si>
    <t>Other assets (includes $2,542 and $7,986, respectively, related to our consolidated VIEs)</t>
  </si>
  <si>
    <t xml:space="preserve">Total equity (deficit) </t>
  </si>
  <si>
    <t>Restricted cash and cash equivalents (includes $5,651 and $14,289, respectively, related to our consolidated VIEs)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</si>
</sst>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—&quot;_);_(@_)"/>
    <numFmt numFmtId="165" formatCode="_(#,##0_);_(\(#,##0\);_(&quot;—&quot;_);_(@_)"/>
    <numFmt numFmtId="166" formatCode="_(&quot;$&quot;* #,##0.00_);_(&quot;$&quot;* \(#,##0.00\);_(&quot;$&quot;* &quot;—&quot;_);_(@_)"/>
    <numFmt numFmtId="167" formatCode="_(&quot;$&quot;* #,##0_);_(&quot;$&quot;* \(#,##0\);_(&quot;$&quot;* &quot;-&quot;??_);_(@_)"/>
  </numFmts>
  <fonts count="5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0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7"/>
      <color rgb="FF000000"/>
      <name val="Times New Roman"/>
      <family val="1"/>
    </font>
    <font>
      <i/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 indent="1"/>
    </xf>
    <xf numFmtId="0" fontId="52" fillId="0" borderId="0" xfId="0" applyFont="1" applyAlignment="1">
      <alignment vertical="top" wrapText="1" indent="3"/>
    </xf>
    <xf numFmtId="0" fontId="51" fillId="0" borderId="0" xfId="0" applyFont="1" applyAlignment="1">
      <alignment vertical="top" wrapText="1" indent="3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/>
    </xf>
    <xf numFmtId="165" fontId="52" fillId="0" borderId="10" xfId="0" applyNumberFormat="1" applyFont="1" applyBorder="1" applyAlignment="1">
      <alignment/>
    </xf>
    <xf numFmtId="165" fontId="52" fillId="0" borderId="11" xfId="0" applyNumberFormat="1" applyFont="1" applyBorder="1" applyAlignment="1">
      <alignment/>
    </xf>
    <xf numFmtId="165" fontId="52" fillId="0" borderId="0" xfId="0" applyNumberFormat="1" applyFont="1" applyAlignment="1">
      <alignment/>
    </xf>
    <xf numFmtId="165" fontId="52" fillId="0" borderId="12" xfId="0" applyNumberFormat="1" applyFont="1" applyBorder="1" applyAlignment="1">
      <alignment/>
    </xf>
    <xf numFmtId="0" fontId="52" fillId="0" borderId="0" xfId="0" applyFont="1" applyAlignment="1">
      <alignment horizontal="left"/>
    </xf>
    <xf numFmtId="164" fontId="52" fillId="0" borderId="13" xfId="0" applyNumberFormat="1" applyFont="1" applyBorder="1" applyAlignment="1">
      <alignment/>
    </xf>
    <xf numFmtId="164" fontId="52" fillId="0" borderId="14" xfId="0" applyNumberFormat="1" applyFont="1" applyBorder="1" applyAlignment="1">
      <alignment/>
    </xf>
    <xf numFmtId="166" fontId="52" fillId="0" borderId="0" xfId="0" applyNumberFormat="1" applyFont="1" applyAlignment="1">
      <alignment/>
    </xf>
    <xf numFmtId="166" fontId="52" fillId="0" borderId="15" xfId="0" applyNumberFormat="1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57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0" borderId="0" xfId="55" applyAlignment="1">
      <alignment wrapText="1"/>
      <protection/>
    </xf>
    <xf numFmtId="0" fontId="0" fillId="0" borderId="0" xfId="55" applyAlignment="1">
      <alignment horizontal="left"/>
      <protection/>
    </xf>
    <xf numFmtId="0" fontId="53" fillId="0" borderId="10" xfId="55" applyFont="1" applyBorder="1" applyAlignment="1">
      <alignment horizontal="center" wrapText="1"/>
      <protection/>
    </xf>
    <xf numFmtId="0" fontId="52" fillId="0" borderId="10" xfId="55" applyFont="1" applyBorder="1" applyAlignment="1">
      <alignment horizontal="left"/>
      <protection/>
    </xf>
    <xf numFmtId="0" fontId="52" fillId="0" borderId="0" xfId="55" applyFont="1" applyAlignment="1">
      <alignment wrapText="1"/>
      <protection/>
    </xf>
    <xf numFmtId="0" fontId="52" fillId="0" borderId="0" xfId="55" applyFont="1" applyAlignment="1">
      <alignment vertical="top" wrapText="1"/>
      <protection/>
    </xf>
    <xf numFmtId="164" fontId="54" fillId="0" borderId="0" xfId="55" applyNumberFormat="1" applyFont="1" applyAlignment="1">
      <alignment/>
      <protection/>
    </xf>
    <xf numFmtId="0" fontId="54" fillId="0" borderId="0" xfId="55" applyFont="1" applyAlignment="1">
      <alignment/>
      <protection/>
    </xf>
    <xf numFmtId="165" fontId="54" fillId="0" borderId="0" xfId="55" applyNumberFormat="1" applyFont="1" applyAlignment="1">
      <alignment/>
      <protection/>
    </xf>
    <xf numFmtId="0" fontId="52" fillId="0" borderId="0" xfId="55" applyFont="1" applyAlignment="1">
      <alignment vertical="top" wrapText="1" indent="1"/>
      <protection/>
    </xf>
    <xf numFmtId="0" fontId="51" fillId="0" borderId="0" xfId="55" applyFont="1" applyAlignment="1">
      <alignment vertical="top" wrapText="1" indent="1"/>
      <protection/>
    </xf>
    <xf numFmtId="165" fontId="54" fillId="0" borderId="11" xfId="55" applyNumberFormat="1" applyFont="1" applyBorder="1" applyAlignment="1">
      <alignment/>
      <protection/>
    </xf>
    <xf numFmtId="0" fontId="54" fillId="0" borderId="0" xfId="55" applyFont="1" applyAlignment="1">
      <alignment horizontal="left"/>
      <protection/>
    </xf>
    <xf numFmtId="0" fontId="52" fillId="0" borderId="0" xfId="55" applyFont="1" applyAlignment="1">
      <alignment vertical="top" wrapText="1" indent="3"/>
      <protection/>
    </xf>
    <xf numFmtId="165" fontId="54" fillId="0" borderId="10" xfId="55" applyNumberFormat="1" applyFont="1" applyBorder="1" applyAlignment="1">
      <alignment/>
      <protection/>
    </xf>
    <xf numFmtId="0" fontId="53" fillId="0" borderId="0" xfId="55" applyFont="1" applyAlignment="1">
      <alignment vertical="top" wrapText="1"/>
      <protection/>
    </xf>
    <xf numFmtId="0" fontId="53" fillId="12" borderId="0" xfId="55" applyFont="1" applyFill="1" applyAlignment="1">
      <alignment vertical="top" wrapText="1"/>
      <protection/>
    </xf>
    <xf numFmtId="0" fontId="0" fillId="12" borderId="0" xfId="55" applyFill="1" applyAlignment="1">
      <alignment horizontal="left"/>
      <protection/>
    </xf>
    <xf numFmtId="0" fontId="52" fillId="12" borderId="0" xfId="55" applyFont="1" applyFill="1" applyAlignment="1">
      <alignment vertical="top" wrapText="1"/>
      <protection/>
    </xf>
    <xf numFmtId="165" fontId="54" fillId="12" borderId="0" xfId="55" applyNumberFormat="1" applyFont="1" applyFill="1" applyAlignment="1">
      <alignment/>
      <protection/>
    </xf>
    <xf numFmtId="0" fontId="54" fillId="12" borderId="0" xfId="55" applyFont="1" applyFill="1" applyAlignment="1">
      <alignment/>
      <protection/>
    </xf>
    <xf numFmtId="0" fontId="51" fillId="12" borderId="0" xfId="55" applyFont="1" applyFill="1" applyAlignment="1">
      <alignment vertical="top" wrapText="1"/>
      <protection/>
    </xf>
    <xf numFmtId="0" fontId="54" fillId="12" borderId="0" xfId="55" applyFont="1" applyFill="1" applyAlignment="1">
      <alignment horizontal="left"/>
      <protection/>
    </xf>
    <xf numFmtId="0" fontId="52" fillId="12" borderId="0" xfId="55" applyFont="1" applyFill="1" applyAlignment="1">
      <alignment vertical="top" wrapText="1" indent="1"/>
      <protection/>
    </xf>
    <xf numFmtId="165" fontId="54" fillId="12" borderId="10" xfId="55" applyNumberFormat="1" applyFont="1" applyFill="1" applyBorder="1" applyAlignment="1">
      <alignment/>
      <protection/>
    </xf>
    <xf numFmtId="0" fontId="7" fillId="0" borderId="0" xfId="56" applyFont="1" applyAlignment="1">
      <alignment horizontal="center"/>
      <protection/>
    </xf>
    <xf numFmtId="0" fontId="50" fillId="0" borderId="0" xfId="55" applyFont="1" applyAlignment="1">
      <alignment wrapText="1"/>
      <protection/>
    </xf>
    <xf numFmtId="0" fontId="52" fillId="0" borderId="0" xfId="55" applyFont="1" applyBorder="1" applyAlignment="1">
      <alignment horizontal="left"/>
      <protection/>
    </xf>
    <xf numFmtId="0" fontId="53" fillId="0" borderId="0" xfId="55" applyFont="1" applyBorder="1" applyAlignment="1">
      <alignment horizontal="center" wrapText="1"/>
      <protection/>
    </xf>
    <xf numFmtId="0" fontId="55" fillId="0" borderId="0" xfId="55" applyFont="1" applyAlignment="1">
      <alignment vertical="top" wrapText="1"/>
      <protection/>
    </xf>
    <xf numFmtId="165" fontId="52" fillId="0" borderId="0" xfId="55" applyNumberFormat="1" applyFont="1" applyAlignment="1">
      <alignment/>
      <protection/>
    </xf>
    <xf numFmtId="165" fontId="52" fillId="0" borderId="0" xfId="55" applyNumberFormat="1" applyFont="1" applyBorder="1" applyAlignment="1">
      <alignment/>
      <protection/>
    </xf>
    <xf numFmtId="164" fontId="52" fillId="0" borderId="0" xfId="55" applyNumberFormat="1" applyFont="1" applyAlignment="1">
      <alignment/>
      <protection/>
    </xf>
    <xf numFmtId="164" fontId="52" fillId="0" borderId="0" xfId="55" applyNumberFormat="1" applyFont="1" applyBorder="1" applyAlignment="1">
      <alignment/>
      <protection/>
    </xf>
    <xf numFmtId="0" fontId="51" fillId="0" borderId="0" xfId="55" applyFont="1" applyAlignment="1">
      <alignment vertical="top" wrapText="1"/>
      <protection/>
    </xf>
    <xf numFmtId="0" fontId="56" fillId="0" borderId="0" xfId="55" applyFont="1" applyAlignment="1">
      <alignment vertical="top" wrapText="1"/>
      <protection/>
    </xf>
    <xf numFmtId="0" fontId="52" fillId="0" borderId="0" xfId="55" applyFont="1" applyAlignment="1">
      <alignment horizontal="left"/>
      <protection/>
    </xf>
    <xf numFmtId="0" fontId="50" fillId="0" borderId="0" xfId="55" applyFont="1" applyAlignment="1">
      <alignment vertical="top" wrapText="1"/>
      <protection/>
    </xf>
    <xf numFmtId="165" fontId="52" fillId="0" borderId="10" xfId="55" applyNumberFormat="1" applyFont="1" applyBorder="1" applyAlignment="1">
      <alignment/>
      <protection/>
    </xf>
    <xf numFmtId="0" fontId="56" fillId="0" borderId="0" xfId="55" applyFont="1" applyAlignment="1">
      <alignment vertical="top" wrapText="1" indent="1"/>
      <protection/>
    </xf>
    <xf numFmtId="0" fontId="0" fillId="0" borderId="0" xfId="55" applyBorder="1" applyAlignment="1">
      <alignment wrapText="1"/>
      <protection/>
    </xf>
    <xf numFmtId="0" fontId="8" fillId="0" borderId="0" xfId="56" applyFont="1" applyAlignment="1">
      <alignment horizontal="center"/>
      <protection/>
    </xf>
    <xf numFmtId="0" fontId="52" fillId="12" borderId="0" xfId="55" applyFont="1" applyFill="1" applyAlignment="1">
      <alignment vertical="top" wrapText="1" indent="3"/>
      <protection/>
    </xf>
    <xf numFmtId="0" fontId="52" fillId="12" borderId="0" xfId="55" applyFont="1" applyFill="1" applyAlignment="1">
      <alignment vertical="top" wrapText="1" indent="5"/>
      <protection/>
    </xf>
    <xf numFmtId="165" fontId="54" fillId="12" borderId="11" xfId="55" applyNumberFormat="1" applyFont="1" applyFill="1" applyBorder="1" applyAlignment="1">
      <alignment/>
      <protection/>
    </xf>
    <xf numFmtId="0" fontId="51" fillId="12" borderId="0" xfId="55" applyFont="1" applyFill="1" applyAlignment="1">
      <alignment vertical="top" wrapText="1" indent="1"/>
      <protection/>
    </xf>
    <xf numFmtId="164" fontId="54" fillId="12" borderId="14" xfId="55" applyNumberFormat="1" applyFont="1" applyFill="1" applyBorder="1" applyAlignment="1">
      <alignment/>
      <protection/>
    </xf>
    <xf numFmtId="164" fontId="54" fillId="12" borderId="13" xfId="55" applyNumberFormat="1" applyFont="1" applyFill="1" applyBorder="1" applyAlignment="1">
      <alignment/>
      <protection/>
    </xf>
    <xf numFmtId="165" fontId="54" fillId="12" borderId="12" xfId="55" applyNumberFormat="1" applyFont="1" applyFill="1" applyBorder="1" applyAlignment="1">
      <alignment/>
      <protection/>
    </xf>
    <xf numFmtId="0" fontId="51" fillId="12" borderId="0" xfId="55" applyFont="1" applyFill="1" applyAlignment="1">
      <alignment vertical="top" wrapText="1" indent="5"/>
      <protection/>
    </xf>
    <xf numFmtId="0" fontId="51" fillId="12" borderId="0" xfId="0" applyFont="1" applyFill="1" applyAlignment="1">
      <alignment vertical="top" wrapText="1"/>
    </xf>
    <xf numFmtId="0" fontId="50" fillId="12" borderId="0" xfId="0" applyFont="1" applyFill="1" applyAlignment="1">
      <alignment horizontal="left"/>
    </xf>
    <xf numFmtId="0" fontId="52" fillId="12" borderId="0" xfId="0" applyFont="1" applyFill="1" applyAlignment="1">
      <alignment vertical="top" wrapText="1" indent="3"/>
    </xf>
    <xf numFmtId="164" fontId="52" fillId="12" borderId="0" xfId="0" applyNumberFormat="1" applyFont="1" applyFill="1" applyAlignment="1">
      <alignment/>
    </xf>
    <xf numFmtId="0" fontId="52" fillId="12" borderId="0" xfId="0" applyFont="1" applyFill="1" applyAlignment="1">
      <alignment/>
    </xf>
    <xf numFmtId="0" fontId="51" fillId="12" borderId="0" xfId="0" applyFont="1" applyFill="1" applyAlignment="1">
      <alignment vertical="top" wrapText="1" indent="5"/>
    </xf>
    <xf numFmtId="165" fontId="52" fillId="12" borderId="11" xfId="0" applyNumberFormat="1" applyFont="1" applyFill="1" applyBorder="1" applyAlignment="1">
      <alignment/>
    </xf>
    <xf numFmtId="165" fontId="52" fillId="12" borderId="0" xfId="0" applyNumberFormat="1" applyFont="1" applyFill="1" applyAlignment="1">
      <alignment/>
    </xf>
    <xf numFmtId="0" fontId="52" fillId="12" borderId="0" xfId="0" applyFont="1" applyFill="1" applyAlignment="1">
      <alignment vertical="top" wrapText="1" indent="1"/>
    </xf>
    <xf numFmtId="165" fontId="52" fillId="12" borderId="10" xfId="0" applyNumberFormat="1" applyFont="1" applyFill="1" applyBorder="1" applyAlignment="1">
      <alignment/>
    </xf>
    <xf numFmtId="0" fontId="52" fillId="12" borderId="0" xfId="0" applyFont="1" applyFill="1" applyAlignment="1">
      <alignment horizontal="left"/>
    </xf>
    <xf numFmtId="0" fontId="52" fillId="12" borderId="0" xfId="0" applyFont="1" applyFill="1" applyAlignment="1">
      <alignment vertical="top" wrapText="1"/>
    </xf>
    <xf numFmtId="0" fontId="52" fillId="12" borderId="0" xfId="0" applyFont="1" applyFill="1" applyAlignment="1">
      <alignment vertical="top" wrapText="1" indent="5"/>
    </xf>
    <xf numFmtId="0" fontId="51" fillId="0" borderId="0" xfId="0" applyFont="1" applyFill="1" applyAlignment="1">
      <alignment vertical="top" wrapText="1"/>
    </xf>
    <xf numFmtId="16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65" fontId="52" fillId="12" borderId="12" xfId="0" applyNumberFormat="1" applyFont="1" applyFill="1" applyBorder="1" applyAlignment="1">
      <alignment/>
    </xf>
    <xf numFmtId="164" fontId="52" fillId="12" borderId="13" xfId="0" applyNumberFormat="1" applyFont="1" applyFill="1" applyBorder="1" applyAlignment="1">
      <alignment/>
    </xf>
    <xf numFmtId="164" fontId="52" fillId="12" borderId="14" xfId="0" applyNumberFormat="1" applyFont="1" applyFill="1" applyBorder="1" applyAlignment="1">
      <alignment/>
    </xf>
    <xf numFmtId="0" fontId="55" fillId="12" borderId="0" xfId="55" applyFont="1" applyFill="1" applyAlignment="1">
      <alignment vertical="top" wrapText="1"/>
      <protection/>
    </xf>
    <xf numFmtId="165" fontId="52" fillId="12" borderId="0" xfId="55" applyNumberFormat="1" applyFont="1" applyFill="1" applyAlignment="1">
      <alignment/>
      <protection/>
    </xf>
    <xf numFmtId="165" fontId="52" fillId="12" borderId="0" xfId="55" applyNumberFormat="1" applyFont="1" applyFill="1" applyBorder="1" applyAlignment="1">
      <alignment/>
      <protection/>
    </xf>
    <xf numFmtId="164" fontId="52" fillId="12" borderId="0" xfId="55" applyNumberFormat="1" applyFont="1" applyFill="1" applyAlignment="1">
      <alignment/>
      <protection/>
    </xf>
    <xf numFmtId="164" fontId="52" fillId="12" borderId="0" xfId="55" applyNumberFormat="1" applyFont="1" applyFill="1" applyBorder="1" applyAlignment="1">
      <alignment/>
      <protection/>
    </xf>
    <xf numFmtId="0" fontId="50" fillId="12" borderId="0" xfId="55" applyFont="1" applyFill="1" applyAlignment="1">
      <alignment vertical="top" wrapText="1"/>
      <protection/>
    </xf>
    <xf numFmtId="0" fontId="56" fillId="12" borderId="0" xfId="55" applyFont="1" applyFill="1" applyAlignment="1">
      <alignment vertical="top" wrapText="1" indent="1"/>
      <protection/>
    </xf>
    <xf numFmtId="165" fontId="52" fillId="12" borderId="11" xfId="55" applyNumberFormat="1" applyFont="1" applyFill="1" applyBorder="1" applyAlignment="1">
      <alignment/>
      <protection/>
    </xf>
    <xf numFmtId="165" fontId="52" fillId="12" borderId="14" xfId="55" applyNumberFormat="1" applyFont="1" applyFill="1" applyBorder="1" applyAlignment="1">
      <alignment/>
      <protection/>
    </xf>
    <xf numFmtId="165" fontId="52" fillId="12" borderId="13" xfId="55" applyNumberFormat="1" applyFont="1" applyFill="1" applyBorder="1" applyAlignment="1">
      <alignment/>
      <protection/>
    </xf>
    <xf numFmtId="164" fontId="52" fillId="12" borderId="13" xfId="55" applyNumberFormat="1" applyFont="1" applyFill="1" applyBorder="1" applyAlignment="1">
      <alignment/>
      <protection/>
    </xf>
    <xf numFmtId="0" fontId="56" fillId="12" borderId="0" xfId="55" applyFont="1" applyFill="1" applyAlignment="1">
      <alignment vertical="top" wrapText="1"/>
      <protection/>
    </xf>
    <xf numFmtId="0" fontId="52" fillId="12" borderId="0" xfId="55" applyFont="1" applyFill="1" applyAlignment="1">
      <alignment horizontal="left"/>
      <protection/>
    </xf>
    <xf numFmtId="0" fontId="52" fillId="12" borderId="0" xfId="55" applyFont="1" applyFill="1" applyBorder="1" applyAlignment="1">
      <alignment horizontal="left"/>
      <protection/>
    </xf>
    <xf numFmtId="165" fontId="52" fillId="12" borderId="10" xfId="55" applyNumberFormat="1" applyFont="1" applyFill="1" applyBorder="1" applyAlignment="1">
      <alignment/>
      <protection/>
    </xf>
    <xf numFmtId="164" fontId="52" fillId="12" borderId="14" xfId="55" applyNumberFormat="1" applyFont="1" applyFill="1" applyBorder="1" applyAlignment="1">
      <alignment/>
      <protection/>
    </xf>
    <xf numFmtId="167" fontId="54" fillId="0" borderId="13" xfId="44" applyNumberFormat="1" applyFont="1" applyBorder="1" applyAlignment="1">
      <alignment/>
    </xf>
    <xf numFmtId="0" fontId="5" fillId="0" borderId="0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left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2" fillId="0" borderId="0" xfId="55" applyFont="1" applyAlignment="1">
      <alignment horizontal="center"/>
      <protection/>
    </xf>
    <xf numFmtId="0" fontId="53" fillId="0" borderId="0" xfId="55" applyFont="1" applyAlignment="1">
      <alignment horizontal="center" wrapText="1"/>
      <protection/>
    </xf>
    <xf numFmtId="0" fontId="52" fillId="0" borderId="0" xfId="55" applyFont="1" applyAlignment="1">
      <alignment wrapText="1"/>
      <protection/>
    </xf>
    <xf numFmtId="0" fontId="53" fillId="0" borderId="10" xfId="55" applyFont="1" applyBorder="1" applyAlignment="1">
      <alignment horizontal="center" wrapText="1"/>
      <protection/>
    </xf>
    <xf numFmtId="0" fontId="52" fillId="0" borderId="10" xfId="55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Displa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H6" sqref="H6"/>
    </sheetView>
  </sheetViews>
  <sheetFormatPr defaultColWidth="21.5" defaultRowHeight="12.75"/>
  <cols>
    <col min="1" max="1" width="72.66015625" style="0" customWidth="1"/>
    <col min="2" max="2" width="11" style="0" customWidth="1"/>
    <col min="3" max="3" width="0.65625" style="0" customWidth="1"/>
    <col min="4" max="4" width="11" style="0" customWidth="1"/>
    <col min="5" max="5" width="0.65625" style="0" customWidth="1"/>
    <col min="6" max="6" width="11" style="0" customWidth="1"/>
    <col min="7" max="7" width="0.65625" style="0" customWidth="1"/>
    <col min="8" max="8" width="11" style="0" customWidth="1"/>
  </cols>
  <sheetData>
    <row r="1" spans="1:16" ht="12.75">
      <c r="A1" s="110" t="s">
        <v>55</v>
      </c>
      <c r="B1" s="110"/>
      <c r="C1" s="110"/>
      <c r="D1" s="110"/>
      <c r="E1" s="110"/>
      <c r="F1" s="110"/>
      <c r="G1" s="110"/>
      <c r="H1" s="110"/>
      <c r="I1" s="19"/>
      <c r="J1" s="19"/>
      <c r="K1" s="19"/>
      <c r="L1" s="19"/>
      <c r="M1" s="20"/>
      <c r="N1" s="20"/>
      <c r="O1" s="20"/>
      <c r="P1" s="20"/>
    </row>
    <row r="2" spans="1:16" ht="12.75">
      <c r="A2" s="110" t="s">
        <v>56</v>
      </c>
      <c r="B2" s="110"/>
      <c r="C2" s="110"/>
      <c r="D2" s="110"/>
      <c r="E2" s="110"/>
      <c r="F2" s="110"/>
      <c r="G2" s="110"/>
      <c r="H2" s="110"/>
      <c r="I2" s="19"/>
      <c r="J2" s="19"/>
      <c r="K2" s="19"/>
      <c r="L2" s="19"/>
      <c r="M2" s="20"/>
      <c r="N2" s="20"/>
      <c r="O2" s="20"/>
      <c r="P2" s="20"/>
    </row>
    <row r="3" spans="1:16" ht="12.75">
      <c r="A3" s="110" t="s">
        <v>57</v>
      </c>
      <c r="B3" s="110"/>
      <c r="C3" s="110"/>
      <c r="D3" s="110"/>
      <c r="E3" s="110"/>
      <c r="F3" s="110"/>
      <c r="G3" s="110"/>
      <c r="H3" s="110"/>
      <c r="I3" s="19"/>
      <c r="J3" s="19"/>
      <c r="K3" s="19"/>
      <c r="L3" s="19"/>
      <c r="M3" s="20"/>
      <c r="N3" s="20"/>
      <c r="O3" s="20"/>
      <c r="P3" s="20"/>
    </row>
    <row r="5" spans="1:8" ht="21" customHeight="1">
      <c r="A5" s="1" t="s">
        <v>0</v>
      </c>
      <c r="B5" s="111" t="s">
        <v>53</v>
      </c>
      <c r="C5" s="112"/>
      <c r="D5" s="112"/>
      <c r="E5" s="13"/>
      <c r="F5" s="111" t="s">
        <v>54</v>
      </c>
      <c r="G5" s="112"/>
      <c r="H5" s="112"/>
    </row>
    <row r="6" spans="1:8" ht="12.75">
      <c r="A6" s="1" t="s">
        <v>0</v>
      </c>
      <c r="B6" s="18" t="s">
        <v>1</v>
      </c>
      <c r="C6" s="18" t="s">
        <v>2</v>
      </c>
      <c r="D6" s="18" t="s">
        <v>3</v>
      </c>
      <c r="E6" s="18" t="s">
        <v>2</v>
      </c>
      <c r="F6" s="18" t="s">
        <v>1</v>
      </c>
      <c r="G6" s="18" t="s">
        <v>2</v>
      </c>
      <c r="H6" s="18" t="s">
        <v>3</v>
      </c>
    </row>
    <row r="7" spans="1:8" ht="12.75">
      <c r="A7" s="1" t="s">
        <v>0</v>
      </c>
      <c r="B7" s="113" t="s">
        <v>4</v>
      </c>
      <c r="C7" s="114"/>
      <c r="D7" s="114"/>
      <c r="E7" s="114"/>
      <c r="F7" s="114"/>
      <c r="G7" s="114"/>
      <c r="H7" s="114"/>
    </row>
    <row r="8" spans="1:8" ht="12.75">
      <c r="A8" s="73" t="s">
        <v>5</v>
      </c>
      <c r="B8" s="74"/>
      <c r="C8" s="74"/>
      <c r="D8" s="74"/>
      <c r="E8" s="74"/>
      <c r="F8" s="74"/>
      <c r="G8" s="74"/>
      <c r="H8" s="74"/>
    </row>
    <row r="9" spans="1:8" ht="12.75">
      <c r="A9" s="4" t="s">
        <v>6</v>
      </c>
      <c r="B9" s="2"/>
      <c r="C9" s="2"/>
      <c r="D9" s="2"/>
      <c r="E9" s="2"/>
      <c r="F9" s="2"/>
      <c r="G9" s="2"/>
      <c r="H9" s="2"/>
    </row>
    <row r="10" spans="1:8" ht="12.75">
      <c r="A10" s="75" t="s">
        <v>7</v>
      </c>
      <c r="B10" s="76">
        <v>14197</v>
      </c>
      <c r="C10" s="77"/>
      <c r="D10" s="76">
        <v>15838</v>
      </c>
      <c r="E10" s="77"/>
      <c r="F10" s="76">
        <v>42798</v>
      </c>
      <c r="G10" s="77"/>
      <c r="H10" s="76">
        <v>50112</v>
      </c>
    </row>
    <row r="11" spans="1:8" ht="12.75">
      <c r="A11" s="5" t="s">
        <v>8</v>
      </c>
      <c r="B11" s="9">
        <v>1872</v>
      </c>
      <c r="C11" s="8"/>
      <c r="D11" s="9">
        <v>2108</v>
      </c>
      <c r="E11" s="8"/>
      <c r="F11" s="9">
        <v>5898</v>
      </c>
      <c r="G11" s="8"/>
      <c r="H11" s="9">
        <v>6644</v>
      </c>
    </row>
    <row r="12" spans="1:8" ht="12.75">
      <c r="A12" s="78" t="s">
        <v>9</v>
      </c>
      <c r="B12" s="79">
        <f>SUM(B10:B11)</f>
        <v>16069</v>
      </c>
      <c r="C12" s="77"/>
      <c r="D12" s="79">
        <f>SUM(D10:D11)</f>
        <v>17946</v>
      </c>
      <c r="E12" s="77"/>
      <c r="F12" s="79">
        <f>SUM(F10:F11)</f>
        <v>48696</v>
      </c>
      <c r="G12" s="77"/>
      <c r="H12" s="80">
        <f>SUM(H10:H11)</f>
        <v>56756</v>
      </c>
    </row>
    <row r="13" spans="1:8" ht="12.75">
      <c r="A13" s="4" t="s">
        <v>10</v>
      </c>
      <c r="B13" s="11">
        <v>1871</v>
      </c>
      <c r="C13" s="8"/>
      <c r="D13" s="11">
        <v>2522</v>
      </c>
      <c r="E13" s="8"/>
      <c r="F13" s="11">
        <v>6047</v>
      </c>
      <c r="G13" s="8"/>
      <c r="H13" s="11">
        <v>8237</v>
      </c>
    </row>
    <row r="14" spans="1:8" ht="12.75">
      <c r="A14" s="81" t="s">
        <v>11</v>
      </c>
      <c r="B14" s="82">
        <v>7</v>
      </c>
      <c r="C14" s="77"/>
      <c r="D14" s="82">
        <v>26</v>
      </c>
      <c r="E14" s="77"/>
      <c r="F14" s="82">
        <v>37</v>
      </c>
      <c r="G14" s="77"/>
      <c r="H14" s="82">
        <v>60</v>
      </c>
    </row>
    <row r="15" spans="1:8" ht="12.75">
      <c r="A15" s="6" t="s">
        <v>12</v>
      </c>
      <c r="B15" s="12">
        <f>SUM(B12:B14)</f>
        <v>17947</v>
      </c>
      <c r="C15" s="8"/>
      <c r="D15" s="12">
        <f>SUM(D12:D14)</f>
        <v>20494</v>
      </c>
      <c r="E15" s="8"/>
      <c r="F15" s="12">
        <f>SUM(F12:F14)</f>
        <v>54780</v>
      </c>
      <c r="G15" s="8"/>
      <c r="H15" s="9">
        <f>SUM(H12:H14)</f>
        <v>65053</v>
      </c>
    </row>
    <row r="16" spans="1:8" ht="12.75">
      <c r="A16" s="73" t="s">
        <v>13</v>
      </c>
      <c r="B16" s="83"/>
      <c r="C16" s="83"/>
      <c r="D16" s="83"/>
      <c r="E16" s="83"/>
      <c r="F16" s="83"/>
      <c r="G16" s="83"/>
      <c r="H16" s="83"/>
    </row>
    <row r="17" spans="1:8" ht="12.75">
      <c r="A17" s="4" t="s">
        <v>14</v>
      </c>
      <c r="B17" s="11">
        <v>-11523</v>
      </c>
      <c r="C17" s="8"/>
      <c r="D17" s="11">
        <v>-13584</v>
      </c>
      <c r="E17" s="8"/>
      <c r="F17" s="11">
        <v>-35262</v>
      </c>
      <c r="G17" s="8"/>
      <c r="H17" s="11">
        <v>-43462</v>
      </c>
    </row>
    <row r="18" spans="1:8" ht="12.75">
      <c r="A18" s="81" t="s">
        <v>15</v>
      </c>
      <c r="B18" s="82">
        <v>-2041</v>
      </c>
      <c r="C18" s="77"/>
      <c r="D18" s="82">
        <v>-2493</v>
      </c>
      <c r="E18" s="77"/>
      <c r="F18" s="82">
        <v>-6473</v>
      </c>
      <c r="G18" s="77"/>
      <c r="H18" s="82">
        <v>-7969</v>
      </c>
    </row>
    <row r="19" spans="1:8" ht="12.75">
      <c r="A19" s="6" t="s">
        <v>16</v>
      </c>
      <c r="B19" s="10">
        <f>SUM(B17:B18)</f>
        <v>-13564</v>
      </c>
      <c r="C19" s="8"/>
      <c r="D19" s="10">
        <f>SUM(D17:D18)</f>
        <v>-16077</v>
      </c>
      <c r="E19" s="8"/>
      <c r="F19" s="10">
        <f>SUM(F17:F18)</f>
        <v>-41735</v>
      </c>
      <c r="G19" s="8"/>
      <c r="H19" s="11">
        <f>SUM(H17:H18)</f>
        <v>-51431</v>
      </c>
    </row>
    <row r="20" spans="1:8" ht="12.75">
      <c r="A20" s="81" t="s">
        <v>17</v>
      </c>
      <c r="B20" s="82">
        <v>-107</v>
      </c>
      <c r="C20" s="77"/>
      <c r="D20" s="82">
        <v>-148</v>
      </c>
      <c r="E20" s="77"/>
      <c r="F20" s="82">
        <v>-360</v>
      </c>
      <c r="G20" s="77"/>
      <c r="H20" s="82">
        <v>-467</v>
      </c>
    </row>
    <row r="21" spans="1:8" ht="12.75">
      <c r="A21" s="3" t="s">
        <v>18</v>
      </c>
      <c r="B21" s="11">
        <f>B15+B19+B20</f>
        <v>4276</v>
      </c>
      <c r="C21" s="8"/>
      <c r="D21" s="11">
        <f>D15+D19+D20</f>
        <v>4269</v>
      </c>
      <c r="E21" s="8"/>
      <c r="F21" s="11">
        <f>F15+F19+F20</f>
        <v>12685</v>
      </c>
      <c r="G21" s="8"/>
      <c r="H21" s="11">
        <f>H15+H19+H20</f>
        <v>13155</v>
      </c>
    </row>
    <row r="22" spans="1:8" ht="12.75">
      <c r="A22" s="84" t="s">
        <v>19</v>
      </c>
      <c r="B22" s="82">
        <v>1138</v>
      </c>
      <c r="C22" s="77"/>
      <c r="D22" s="82">
        <v>-610</v>
      </c>
      <c r="E22" s="77"/>
      <c r="F22" s="82">
        <v>2264</v>
      </c>
      <c r="G22" s="77"/>
      <c r="H22" s="82">
        <v>-2590</v>
      </c>
    </row>
    <row r="23" spans="1:8" ht="12.75">
      <c r="A23" s="3" t="s">
        <v>20</v>
      </c>
      <c r="B23" s="12">
        <f>SUM(B21:B22)</f>
        <v>5414</v>
      </c>
      <c r="C23" s="8"/>
      <c r="D23" s="12">
        <f>SUM(D21:D22)</f>
        <v>3659</v>
      </c>
      <c r="E23" s="8"/>
      <c r="F23" s="12">
        <f>SUM(F21:F22)</f>
        <v>14949</v>
      </c>
      <c r="G23" s="8"/>
      <c r="H23" s="9">
        <f>SUM(H21:H22)</f>
        <v>10565</v>
      </c>
    </row>
    <row r="24" spans="1:8" ht="12.75">
      <c r="A24" s="73" t="s">
        <v>21</v>
      </c>
      <c r="B24" s="83"/>
      <c r="C24" s="83"/>
      <c r="D24" s="83"/>
      <c r="E24" s="83"/>
      <c r="F24" s="83"/>
      <c r="G24" s="83"/>
      <c r="H24" s="83"/>
    </row>
    <row r="25" spans="1:8" ht="12.75">
      <c r="A25" s="4" t="s">
        <v>22</v>
      </c>
      <c r="B25" s="11">
        <v>135</v>
      </c>
      <c r="C25" s="8"/>
      <c r="D25" s="11">
        <v>-34</v>
      </c>
      <c r="E25" s="8"/>
      <c r="F25" s="11">
        <v>197</v>
      </c>
      <c r="G25" s="8"/>
      <c r="H25" s="11">
        <v>-39</v>
      </c>
    </row>
    <row r="26" spans="1:8" ht="12.75">
      <c r="A26" s="81" t="s">
        <v>23</v>
      </c>
      <c r="B26" s="80">
        <v>143</v>
      </c>
      <c r="C26" s="77"/>
      <c r="D26" s="80">
        <v>11</v>
      </c>
      <c r="E26" s="77"/>
      <c r="F26" s="80">
        <v>136</v>
      </c>
      <c r="G26" s="77"/>
      <c r="H26" s="80">
        <v>-55</v>
      </c>
    </row>
    <row r="27" spans="1:8" ht="12.75">
      <c r="A27" s="4" t="s">
        <v>24</v>
      </c>
      <c r="B27" s="11">
        <v>-28</v>
      </c>
      <c r="C27" s="8"/>
      <c r="D27" s="11">
        <v>-10</v>
      </c>
      <c r="E27" s="8"/>
      <c r="F27" s="11">
        <v>-13</v>
      </c>
      <c r="G27" s="8"/>
      <c r="H27" s="11">
        <v>35</v>
      </c>
    </row>
    <row r="28" spans="1:8" ht="12.75">
      <c r="A28" s="81" t="s">
        <v>25</v>
      </c>
      <c r="B28" s="80">
        <v>-74</v>
      </c>
      <c r="C28" s="77"/>
      <c r="D28" s="80">
        <v>-488</v>
      </c>
      <c r="E28" s="77"/>
      <c r="F28" s="80">
        <v>1663</v>
      </c>
      <c r="G28" s="77"/>
      <c r="H28" s="80">
        <v>-2426</v>
      </c>
    </row>
    <row r="29" spans="1:8" ht="12.75">
      <c r="A29" s="4" t="s">
        <v>26</v>
      </c>
      <c r="B29" s="13"/>
      <c r="C29" s="13"/>
      <c r="D29" s="13"/>
      <c r="E29" s="13"/>
      <c r="F29" s="13"/>
      <c r="G29" s="13"/>
      <c r="H29" s="13"/>
    </row>
    <row r="30" spans="1:8" ht="12.75">
      <c r="A30" s="75" t="s">
        <v>27</v>
      </c>
      <c r="B30" s="80">
        <v>-130</v>
      </c>
      <c r="C30" s="77"/>
      <c r="D30" s="80">
        <v>-332</v>
      </c>
      <c r="E30" s="77"/>
      <c r="F30" s="80">
        <v>-169</v>
      </c>
      <c r="G30" s="77"/>
      <c r="H30" s="80">
        <v>-942</v>
      </c>
    </row>
    <row r="31" spans="1:8" ht="12.75">
      <c r="A31" s="5" t="s">
        <v>28</v>
      </c>
      <c r="B31" s="9">
        <v>4</v>
      </c>
      <c r="C31" s="8"/>
      <c r="D31" s="9">
        <v>65</v>
      </c>
      <c r="E31" s="8"/>
      <c r="F31" s="9">
        <v>-44</v>
      </c>
      <c r="G31" s="8"/>
      <c r="H31" s="9">
        <v>13</v>
      </c>
    </row>
    <row r="32" spans="1:8" ht="12.75">
      <c r="A32" s="85" t="s">
        <v>29</v>
      </c>
      <c r="B32" s="79">
        <f>SUM(B30:B31)</f>
        <v>-126</v>
      </c>
      <c r="C32" s="77"/>
      <c r="D32" s="79">
        <f>SUM(D30:D31)</f>
        <v>-267</v>
      </c>
      <c r="E32" s="77"/>
      <c r="F32" s="79">
        <f>SUM(F30:F31)</f>
        <v>-213</v>
      </c>
      <c r="G32" s="77"/>
      <c r="H32" s="80">
        <f>SUM(H30:H31)</f>
        <v>-929</v>
      </c>
    </row>
    <row r="33" spans="1:8" ht="12.75">
      <c r="A33" s="4" t="s">
        <v>30</v>
      </c>
      <c r="B33" s="11">
        <v>620</v>
      </c>
      <c r="C33" s="8"/>
      <c r="D33" s="11">
        <v>-330</v>
      </c>
      <c r="E33" s="8"/>
      <c r="F33" s="11">
        <v>-153</v>
      </c>
      <c r="G33" s="8"/>
      <c r="H33" s="11">
        <v>-974</v>
      </c>
    </row>
    <row r="34" spans="1:8" ht="12.75">
      <c r="A34" s="81" t="s">
        <v>31</v>
      </c>
      <c r="B34" s="82">
        <v>1019</v>
      </c>
      <c r="C34" s="77"/>
      <c r="D34" s="82">
        <v>558</v>
      </c>
      <c r="E34" s="77"/>
      <c r="F34" s="82">
        <v>1152</v>
      </c>
      <c r="G34" s="77"/>
      <c r="H34" s="82">
        <v>1561</v>
      </c>
    </row>
    <row r="35" spans="1:8" ht="12.75">
      <c r="A35" s="86" t="s">
        <v>21</v>
      </c>
      <c r="B35" s="87">
        <f>SUM(B25:B28)+B32+B33+B34</f>
        <v>1689</v>
      </c>
      <c r="C35" s="88"/>
      <c r="D35" s="87">
        <f>SUM(D25:D28)+D32+D33+D34</f>
        <v>-560</v>
      </c>
      <c r="E35" s="88"/>
      <c r="F35" s="87">
        <f>SUM(F25:F28)+F32+F33+F34</f>
        <v>2769</v>
      </c>
      <c r="G35" s="88"/>
      <c r="H35" s="87">
        <f>SUM(H25:H28)+H32+H33+H34</f>
        <v>-2827</v>
      </c>
    </row>
    <row r="36" spans="1:8" ht="12.75">
      <c r="A36" s="73" t="s">
        <v>32</v>
      </c>
      <c r="B36" s="83"/>
      <c r="C36" s="83"/>
      <c r="D36" s="83"/>
      <c r="E36" s="83"/>
      <c r="F36" s="83"/>
      <c r="G36" s="83"/>
      <c r="H36" s="83"/>
    </row>
    <row r="37" spans="1:8" ht="12.75">
      <c r="A37" s="4" t="s">
        <v>33</v>
      </c>
      <c r="B37" s="11">
        <v>-207</v>
      </c>
      <c r="C37" s="8"/>
      <c r="D37" s="11">
        <v>-202</v>
      </c>
      <c r="E37" s="8"/>
      <c r="F37" s="11">
        <v>-626</v>
      </c>
      <c r="G37" s="8"/>
      <c r="H37" s="11">
        <v>-605</v>
      </c>
    </row>
    <row r="38" spans="1:8" ht="12.75">
      <c r="A38" s="81" t="s">
        <v>34</v>
      </c>
      <c r="B38" s="80">
        <v>-144</v>
      </c>
      <c r="C38" s="77"/>
      <c r="D38" s="80">
        <v>-93</v>
      </c>
      <c r="E38" s="77"/>
      <c r="F38" s="80">
        <v>-387</v>
      </c>
      <c r="G38" s="77"/>
      <c r="H38" s="80">
        <v>-245</v>
      </c>
    </row>
    <row r="39" spans="1:8" ht="12.75">
      <c r="A39" s="4" t="s">
        <v>35</v>
      </c>
      <c r="B39" s="11">
        <v>-14</v>
      </c>
      <c r="C39" s="8"/>
      <c r="D39" s="11">
        <v>-15</v>
      </c>
      <c r="E39" s="8"/>
      <c r="F39" s="11">
        <v>-41</v>
      </c>
      <c r="G39" s="8"/>
      <c r="H39" s="11">
        <v>-43</v>
      </c>
    </row>
    <row r="40" spans="1:8" ht="12.75">
      <c r="A40" s="81" t="s">
        <v>36</v>
      </c>
      <c r="B40" s="82">
        <v>-90</v>
      </c>
      <c r="C40" s="77"/>
      <c r="D40" s="82">
        <v>-91</v>
      </c>
      <c r="E40" s="77"/>
      <c r="F40" s="82">
        <v>-277</v>
      </c>
      <c r="G40" s="77"/>
      <c r="H40" s="82">
        <v>-246</v>
      </c>
    </row>
    <row r="41" spans="1:8" ht="12.75">
      <c r="A41" s="5" t="s">
        <v>37</v>
      </c>
      <c r="B41" s="10">
        <f>SUM(B37:B40)</f>
        <v>-455</v>
      </c>
      <c r="C41" s="8"/>
      <c r="D41" s="10">
        <f>SUM(D37:D40)</f>
        <v>-401</v>
      </c>
      <c r="E41" s="8"/>
      <c r="F41" s="10">
        <f>SUM(F37:F40)</f>
        <v>-1331</v>
      </c>
      <c r="G41" s="8"/>
      <c r="H41" s="11">
        <f>SUM(H37:H40)</f>
        <v>-1139</v>
      </c>
    </row>
    <row r="42" spans="1:8" ht="12.75">
      <c r="A42" s="81" t="s">
        <v>38</v>
      </c>
      <c r="B42" s="80">
        <v>79</v>
      </c>
      <c r="C42" s="77"/>
      <c r="D42" s="80">
        <v>49</v>
      </c>
      <c r="E42" s="77"/>
      <c r="F42" s="80">
        <v>183</v>
      </c>
      <c r="G42" s="77"/>
      <c r="H42" s="80">
        <v>-92</v>
      </c>
    </row>
    <row r="43" spans="1:8" ht="12.75">
      <c r="A43" s="4" t="s">
        <v>39</v>
      </c>
      <c r="B43" s="9">
        <v>-201</v>
      </c>
      <c r="C43" s="8"/>
      <c r="D43" s="9">
        <v>-121</v>
      </c>
      <c r="E43" s="8"/>
      <c r="F43" s="9">
        <v>-551</v>
      </c>
      <c r="G43" s="8"/>
      <c r="H43" s="9">
        <v>-374</v>
      </c>
    </row>
    <row r="44" spans="1:8" ht="12.75">
      <c r="A44" s="73" t="s">
        <v>32</v>
      </c>
      <c r="B44" s="89">
        <f>SUM(B41:B43)</f>
        <v>-577</v>
      </c>
      <c r="C44" s="77"/>
      <c r="D44" s="89">
        <f>SUM(D41:D43)</f>
        <v>-473</v>
      </c>
      <c r="E44" s="77"/>
      <c r="F44" s="89">
        <f>SUM(F41:F43)</f>
        <v>-1699</v>
      </c>
      <c r="G44" s="77"/>
      <c r="H44" s="82">
        <f>SUM(H41:H43)</f>
        <v>-1605</v>
      </c>
    </row>
    <row r="45" spans="1:8" ht="12.75">
      <c r="A45" s="7" t="s">
        <v>40</v>
      </c>
      <c r="B45" s="11">
        <f>B23+B35+B44</f>
        <v>6526</v>
      </c>
      <c r="C45" s="8"/>
      <c r="D45" s="11">
        <f>D23+D35+D44</f>
        <v>2626</v>
      </c>
      <c r="E45" s="8"/>
      <c r="F45" s="11">
        <f>F23+F35+F44</f>
        <v>16019</v>
      </c>
      <c r="G45" s="8"/>
      <c r="H45" s="11">
        <f>H23+H35+H44</f>
        <v>6133</v>
      </c>
    </row>
    <row r="46" spans="1:8" ht="12.75">
      <c r="A46" s="84" t="s">
        <v>41</v>
      </c>
      <c r="B46" s="82">
        <v>23960</v>
      </c>
      <c r="C46" s="77"/>
      <c r="D46" s="82">
        <v>302</v>
      </c>
      <c r="E46" s="77"/>
      <c r="F46" s="82">
        <v>24036</v>
      </c>
      <c r="G46" s="77"/>
      <c r="H46" s="82">
        <v>392</v>
      </c>
    </row>
    <row r="47" spans="1:8" ht="12.75">
      <c r="A47" s="3" t="s">
        <v>42</v>
      </c>
      <c r="B47" s="12">
        <f>SUM(B45:B46)</f>
        <v>30486</v>
      </c>
      <c r="C47" s="8"/>
      <c r="D47" s="12">
        <f>SUM(D45:D46)</f>
        <v>2928</v>
      </c>
      <c r="E47" s="8"/>
      <c r="F47" s="12">
        <f>SUM(F45:F46)</f>
        <v>40055</v>
      </c>
      <c r="G47" s="8"/>
      <c r="H47" s="9">
        <f>SUM(H45:H46)</f>
        <v>6525</v>
      </c>
    </row>
    <row r="48" spans="1:8" ht="12.75">
      <c r="A48" s="84" t="s">
        <v>43</v>
      </c>
      <c r="B48" s="83"/>
      <c r="C48" s="83"/>
      <c r="D48" s="83"/>
      <c r="E48" s="83"/>
      <c r="F48" s="83"/>
      <c r="G48" s="83"/>
      <c r="H48" s="83"/>
    </row>
    <row r="49" spans="1:8" ht="12.75">
      <c r="A49" s="4" t="s">
        <v>44</v>
      </c>
      <c r="B49" s="11">
        <v>-127</v>
      </c>
      <c r="C49" s="8"/>
      <c r="D49" s="11">
        <v>2599</v>
      </c>
      <c r="E49" s="8"/>
      <c r="F49" s="11">
        <v>1436</v>
      </c>
      <c r="G49" s="8"/>
      <c r="H49" s="11">
        <v>3508</v>
      </c>
    </row>
    <row r="50" spans="1:8" ht="12.75">
      <c r="A50" s="81" t="s">
        <v>45</v>
      </c>
      <c r="B50" s="80">
        <v>76</v>
      </c>
      <c r="C50" s="77"/>
      <c r="D50" s="80">
        <v>102</v>
      </c>
      <c r="E50" s="77"/>
      <c r="F50" s="80">
        <v>250</v>
      </c>
      <c r="G50" s="77"/>
      <c r="H50" s="80">
        <v>320</v>
      </c>
    </row>
    <row r="51" spans="1:8" ht="12.75">
      <c r="A51" s="4" t="s">
        <v>46</v>
      </c>
      <c r="B51" s="9">
        <v>2</v>
      </c>
      <c r="C51" s="8"/>
      <c r="D51" s="9">
        <v>1</v>
      </c>
      <c r="E51" s="8"/>
      <c r="F51" s="9">
        <v>24</v>
      </c>
      <c r="G51" s="8"/>
      <c r="H51" s="9">
        <v>-42</v>
      </c>
    </row>
    <row r="52" spans="1:8" ht="12.75" customHeight="1">
      <c r="A52" s="75" t="s">
        <v>47</v>
      </c>
      <c r="B52" s="89">
        <f>SUM(B49:B51)</f>
        <v>-49</v>
      </c>
      <c r="C52" s="77"/>
      <c r="D52" s="89">
        <f>SUM(D49:D51)</f>
        <v>2702</v>
      </c>
      <c r="E52" s="77"/>
      <c r="F52" s="89">
        <f>SUM(F49:F51)</f>
        <v>1710</v>
      </c>
      <c r="G52" s="77"/>
      <c r="H52" s="82">
        <f>SUM(H49:H51)</f>
        <v>3786</v>
      </c>
    </row>
    <row r="53" spans="1:8" ht="13.5" thickBot="1">
      <c r="A53" s="7" t="s">
        <v>48</v>
      </c>
      <c r="B53" s="14">
        <f>(B47+B52)</f>
        <v>30437</v>
      </c>
      <c r="C53" s="8"/>
      <c r="D53" s="14">
        <f>(D47+D52)</f>
        <v>5630</v>
      </c>
      <c r="E53" s="8"/>
      <c r="F53" s="14">
        <f>(F47+F52)</f>
        <v>41765</v>
      </c>
      <c r="G53" s="8"/>
      <c r="H53" s="15">
        <f>(H47+H52)</f>
        <v>10311</v>
      </c>
    </row>
    <row r="54" spans="1:8" ht="13.5" thickTop="1">
      <c r="A54" s="73" t="s">
        <v>42</v>
      </c>
      <c r="B54" s="76">
        <f>B47</f>
        <v>30486</v>
      </c>
      <c r="C54" s="80">
        <f>B47</f>
        <v>30486</v>
      </c>
      <c r="D54" s="76">
        <f>D47</f>
        <v>2928</v>
      </c>
      <c r="E54" s="77"/>
      <c r="F54" s="76">
        <f>F47</f>
        <v>40055</v>
      </c>
      <c r="G54" s="77"/>
      <c r="H54" s="76">
        <f>H47</f>
        <v>6525</v>
      </c>
    </row>
    <row r="55" spans="1:8" ht="12.75">
      <c r="A55" s="4" t="s">
        <v>49</v>
      </c>
      <c r="B55" s="9">
        <v>-30436</v>
      </c>
      <c r="C55" s="8"/>
      <c r="D55" s="9">
        <v>-1809</v>
      </c>
      <c r="E55" s="8"/>
      <c r="F55" s="9">
        <v>-41764</v>
      </c>
      <c r="G55" s="8"/>
      <c r="H55" s="9">
        <v>-5421</v>
      </c>
    </row>
    <row r="56" spans="1:8" ht="13.5" thickBot="1">
      <c r="A56" s="73" t="s">
        <v>50</v>
      </c>
      <c r="B56" s="90">
        <f>SUM(B54:B55)</f>
        <v>50</v>
      </c>
      <c r="C56" s="77"/>
      <c r="D56" s="90">
        <f>SUM(D54:D55)</f>
        <v>1119</v>
      </c>
      <c r="E56" s="77"/>
      <c r="F56" s="90">
        <f>SUM(F54:F55)</f>
        <v>-1709</v>
      </c>
      <c r="G56" s="77"/>
      <c r="H56" s="91">
        <f>SUM(H54:H55)</f>
        <v>1104</v>
      </c>
    </row>
    <row r="57" spans="1:8" ht="13.5" thickTop="1">
      <c r="A57" s="7" t="s">
        <v>51</v>
      </c>
      <c r="B57" s="16">
        <v>0.02</v>
      </c>
      <c r="C57" s="8"/>
      <c r="D57" s="16">
        <v>0.35</v>
      </c>
      <c r="E57" s="8"/>
      <c r="F57" s="16">
        <v>-0.53</v>
      </c>
      <c r="G57" s="8"/>
      <c r="H57" s="17">
        <v>0.34</v>
      </c>
    </row>
    <row r="58" spans="1:8" ht="12.75">
      <c r="A58" s="84" t="s">
        <v>52</v>
      </c>
      <c r="B58" s="80">
        <v>3237771</v>
      </c>
      <c r="C58" s="77"/>
      <c r="D58" s="80">
        <v>3239477</v>
      </c>
      <c r="E58" s="77"/>
      <c r="F58" s="80">
        <v>3238196</v>
      </c>
      <c r="G58" s="77"/>
      <c r="H58" s="80">
        <v>3240241</v>
      </c>
    </row>
    <row r="59" ht="12.75" customHeight="1"/>
    <row r="60" spans="1:16" ht="12.75" customHeight="1">
      <c r="A60" s="109" t="s">
        <v>58</v>
      </c>
      <c r="B60" s="109"/>
      <c r="C60" s="109"/>
      <c r="D60" s="109"/>
      <c r="E60" s="109"/>
      <c r="F60" s="109"/>
      <c r="G60" s="109"/>
      <c r="H60" s="109"/>
      <c r="I60" s="21"/>
      <c r="J60" s="21"/>
      <c r="K60" s="21"/>
      <c r="L60" s="21"/>
      <c r="M60" s="21"/>
      <c r="N60" s="21"/>
      <c r="O60" s="21"/>
      <c r="P60" s="21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</sheetData>
  <sheetProtection/>
  <mergeCells count="7">
    <mergeCell ref="A60:H60"/>
    <mergeCell ref="A1:H1"/>
    <mergeCell ref="A2:H2"/>
    <mergeCell ref="A3:H3"/>
    <mergeCell ref="B5:D5"/>
    <mergeCell ref="F5:H5"/>
    <mergeCell ref="B7:H7"/>
  </mergeCells>
  <printOptions/>
  <pageMargins left="0.7" right="0.7" top="0.75" bottom="0.75" header="0.3" footer="0.3"/>
  <pageSetup fitToHeight="1" fitToWidth="1" horizontalDpi="600" verticalDpi="600" orientation="portrait" scale="85" r:id="rId1"/>
  <ignoredErrors>
    <ignoredError sqref="B6 D6 F6 H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29">
      <selection activeCell="D52" sqref="D52"/>
    </sheetView>
  </sheetViews>
  <sheetFormatPr defaultColWidth="21.5" defaultRowHeight="12.75"/>
  <cols>
    <col min="1" max="1" width="81.83203125" style="23" customWidth="1"/>
    <col min="2" max="2" width="19.5" style="23" customWidth="1"/>
    <col min="3" max="3" width="0.65625" style="23" customWidth="1"/>
    <col min="4" max="4" width="19.5" style="23" customWidth="1"/>
    <col min="5" max="16384" width="21.5" style="23" customWidth="1"/>
  </cols>
  <sheetData>
    <row r="1" spans="1:6" ht="12.75">
      <c r="A1" s="115" t="s">
        <v>55</v>
      </c>
      <c r="B1" s="115"/>
      <c r="C1" s="115"/>
      <c r="D1" s="115"/>
      <c r="E1" s="22"/>
      <c r="F1" s="22"/>
    </row>
    <row r="2" spans="1:6" ht="12.75">
      <c r="A2" s="115" t="s">
        <v>59</v>
      </c>
      <c r="B2" s="115"/>
      <c r="C2" s="115"/>
      <c r="D2" s="115"/>
      <c r="E2" s="22"/>
      <c r="F2" s="22"/>
    </row>
    <row r="3" spans="1:6" ht="12.75">
      <c r="A3" s="115" t="s">
        <v>57</v>
      </c>
      <c r="B3" s="115"/>
      <c r="C3" s="115"/>
      <c r="D3" s="115"/>
      <c r="E3" s="22"/>
      <c r="F3" s="22"/>
    </row>
    <row r="5" spans="1:4" ht="12.75">
      <c r="A5" s="24"/>
      <c r="B5" s="25" t="s">
        <v>60</v>
      </c>
      <c r="C5" s="26"/>
      <c r="D5" s="25" t="s">
        <v>61</v>
      </c>
    </row>
    <row r="6" spans="1:4" ht="22.5" customHeight="1">
      <c r="A6" s="27" t="s">
        <v>0</v>
      </c>
      <c r="B6" s="116" t="s">
        <v>62</v>
      </c>
      <c r="C6" s="117"/>
      <c r="D6" s="117"/>
    </row>
    <row r="7" spans="1:4" ht="12.75">
      <c r="A7" s="39" t="s">
        <v>63</v>
      </c>
      <c r="B7" s="40"/>
      <c r="C7" s="40"/>
      <c r="D7" s="40"/>
    </row>
    <row r="8" spans="1:4" ht="12.75">
      <c r="A8" s="28" t="s">
        <v>64</v>
      </c>
      <c r="B8" s="29">
        <v>9532</v>
      </c>
      <c r="C8" s="30"/>
      <c r="D8" s="29">
        <v>8513</v>
      </c>
    </row>
    <row r="9" spans="1:4" ht="12.75">
      <c r="A9" s="41" t="s">
        <v>134</v>
      </c>
      <c r="B9" s="42">
        <v>5755</v>
      </c>
      <c r="C9" s="43"/>
      <c r="D9" s="42">
        <v>14592</v>
      </c>
    </row>
    <row r="10" spans="1:4" ht="21">
      <c r="A10" s="28" t="s">
        <v>119</v>
      </c>
      <c r="B10" s="31">
        <v>41023</v>
      </c>
      <c r="C10" s="30"/>
      <c r="D10" s="31">
        <v>37563</v>
      </c>
    </row>
    <row r="11" spans="1:4" ht="12.75">
      <c r="A11" s="44" t="s">
        <v>65</v>
      </c>
      <c r="B11" s="45"/>
      <c r="C11" s="45"/>
      <c r="D11" s="45"/>
    </row>
    <row r="12" spans="1:4" ht="12.75">
      <c r="A12" s="32" t="s">
        <v>120</v>
      </c>
      <c r="B12" s="31">
        <v>139798</v>
      </c>
      <c r="C12" s="30"/>
      <c r="D12" s="31">
        <v>174896</v>
      </c>
    </row>
    <row r="13" spans="1:4" ht="12.75" customHeight="1">
      <c r="A13" s="46" t="s">
        <v>121</v>
      </c>
      <c r="B13" s="47">
        <v>52647</v>
      </c>
      <c r="C13" s="43"/>
      <c r="D13" s="47">
        <v>41492</v>
      </c>
    </row>
    <row r="14" spans="1:4" ht="12.75">
      <c r="A14" s="33" t="s">
        <v>66</v>
      </c>
      <c r="B14" s="31">
        <f>SUM(B12:B13)</f>
        <v>192445</v>
      </c>
      <c r="C14" s="30"/>
      <c r="D14" s="34">
        <f>SUM(D12:D13)</f>
        <v>216388</v>
      </c>
    </row>
    <row r="15" spans="1:4" ht="12.75">
      <c r="A15" s="44" t="s">
        <v>6</v>
      </c>
      <c r="B15" s="45"/>
      <c r="C15" s="45"/>
      <c r="D15" s="45"/>
    </row>
    <row r="16" spans="1:4" ht="12.75">
      <c r="A16" s="32" t="s">
        <v>67</v>
      </c>
      <c r="B16" s="35"/>
      <c r="C16" s="35"/>
      <c r="D16" s="35"/>
    </row>
    <row r="17" spans="1:4" ht="12.75">
      <c r="A17" s="65" t="s">
        <v>122</v>
      </c>
      <c r="B17" s="42">
        <v>1526070</v>
      </c>
      <c r="C17" s="43"/>
      <c r="D17" s="42">
        <v>1495932</v>
      </c>
    </row>
    <row r="18" spans="1:4" ht="12.75">
      <c r="A18" s="36" t="s">
        <v>123</v>
      </c>
      <c r="B18" s="37">
        <v>152949</v>
      </c>
      <c r="C18" s="30"/>
      <c r="D18" s="37">
        <v>176177</v>
      </c>
    </row>
    <row r="19" spans="1:4" ht="12.75">
      <c r="A19" s="66" t="s">
        <v>68</v>
      </c>
      <c r="B19" s="42">
        <f>SUM(B17:B18)</f>
        <v>1679019</v>
      </c>
      <c r="C19" s="43"/>
      <c r="D19" s="67">
        <f>SUM(D17:D18)</f>
        <v>1672109</v>
      </c>
    </row>
    <row r="20" spans="1:4" ht="12.75">
      <c r="A20" s="32" t="s">
        <v>69</v>
      </c>
      <c r="B20" s="37">
        <v>10475</v>
      </c>
      <c r="C20" s="30"/>
      <c r="D20" s="37">
        <v>14238</v>
      </c>
    </row>
    <row r="21" spans="1:4" ht="12.75">
      <c r="A21" s="68" t="s">
        <v>70</v>
      </c>
      <c r="B21" s="42">
        <f>SUM(B19:B20)</f>
        <v>1689494</v>
      </c>
      <c r="C21" s="43"/>
      <c r="D21" s="67">
        <f>SUM(D19:D20)</f>
        <v>1686347</v>
      </c>
    </row>
    <row r="22" spans="1:4" ht="12.75" customHeight="1">
      <c r="A22" s="28" t="s">
        <v>124</v>
      </c>
      <c r="B22" s="31">
        <v>6340</v>
      </c>
      <c r="C22" s="30"/>
      <c r="D22" s="31">
        <v>6875</v>
      </c>
    </row>
    <row r="23" spans="1:4" ht="12.75">
      <c r="A23" s="41" t="s">
        <v>71</v>
      </c>
      <c r="B23" s="42">
        <v>928</v>
      </c>
      <c r="C23" s="43"/>
      <c r="D23" s="42">
        <v>657</v>
      </c>
    </row>
    <row r="24" spans="1:4" ht="12.75">
      <c r="A24" s="28" t="s">
        <v>125</v>
      </c>
      <c r="B24" s="31">
        <v>4368</v>
      </c>
      <c r="C24" s="30"/>
      <c r="D24" s="31">
        <v>4378</v>
      </c>
    </row>
    <row r="25" spans="1:4" ht="12.75">
      <c r="A25" s="41" t="s">
        <v>72</v>
      </c>
      <c r="B25" s="42">
        <v>23930</v>
      </c>
      <c r="C25" s="43"/>
      <c r="D25" s="42">
        <v>778</v>
      </c>
    </row>
    <row r="26" spans="1:4" ht="12.75">
      <c r="A26" s="28" t="s">
        <v>132</v>
      </c>
      <c r="B26" s="37">
        <v>7970</v>
      </c>
      <c r="C26" s="30"/>
      <c r="D26" s="37">
        <v>13765</v>
      </c>
    </row>
    <row r="27" spans="1:4" ht="13.5" thickBot="1">
      <c r="A27" s="68" t="s">
        <v>73</v>
      </c>
      <c r="B27" s="69">
        <f>B8+B9+B10+B14+B21+B22+B23+B24+B25+B26</f>
        <v>1981785</v>
      </c>
      <c r="C27" s="43"/>
      <c r="D27" s="70">
        <f>D8+D9+D10+D14+D21+D22+D23+D24+D25+D26</f>
        <v>1989856</v>
      </c>
    </row>
    <row r="28" spans="1:4" ht="13.5" thickTop="1">
      <c r="A28" s="38" t="s">
        <v>74</v>
      </c>
      <c r="B28" s="35"/>
      <c r="C28" s="35"/>
      <c r="D28" s="35"/>
    </row>
    <row r="29" spans="1:4" ht="12.75">
      <c r="A29" s="44" t="s">
        <v>75</v>
      </c>
      <c r="B29" s="45"/>
      <c r="C29" s="45"/>
      <c r="D29" s="45"/>
    </row>
    <row r="30" spans="1:4" ht="12.75">
      <c r="A30" s="28" t="s">
        <v>126</v>
      </c>
      <c r="B30" s="29">
        <v>6504</v>
      </c>
      <c r="C30" s="30"/>
      <c r="D30" s="29">
        <v>7710</v>
      </c>
    </row>
    <row r="31" spans="1:4" ht="12.75">
      <c r="A31" s="44" t="s">
        <v>76</v>
      </c>
      <c r="B31" s="45"/>
      <c r="C31" s="45"/>
      <c r="D31" s="45"/>
    </row>
    <row r="32" spans="1:4" ht="12.75">
      <c r="A32" s="32" t="s">
        <v>127</v>
      </c>
      <c r="B32" s="31">
        <v>1419909</v>
      </c>
      <c r="C32" s="30"/>
      <c r="D32" s="31">
        <v>1419524</v>
      </c>
    </row>
    <row r="33" spans="1:4" ht="12.75">
      <c r="A33" s="46" t="s">
        <v>128</v>
      </c>
      <c r="B33" s="47">
        <v>515668</v>
      </c>
      <c r="C33" s="43"/>
      <c r="D33" s="47">
        <v>547518</v>
      </c>
    </row>
    <row r="34" spans="1:4" ht="12.75">
      <c r="A34" s="33" t="s">
        <v>77</v>
      </c>
      <c r="B34" s="31">
        <f>SUM(B32:B33)</f>
        <v>1935577</v>
      </c>
      <c r="C34" s="30"/>
      <c r="D34" s="34">
        <f>SUM(D32:D33)</f>
        <v>1967042</v>
      </c>
    </row>
    <row r="35" spans="1:4" ht="12.75">
      <c r="A35" s="41" t="s">
        <v>78</v>
      </c>
      <c r="B35" s="42">
        <v>389</v>
      </c>
      <c r="C35" s="43"/>
      <c r="D35" s="42">
        <v>178</v>
      </c>
    </row>
    <row r="36" spans="1:4" ht="12.75">
      <c r="A36" s="28" t="s">
        <v>131</v>
      </c>
      <c r="B36" s="37">
        <v>5879</v>
      </c>
      <c r="C36" s="30"/>
      <c r="D36" s="37">
        <v>6099</v>
      </c>
    </row>
    <row r="37" spans="1:4" ht="12.75">
      <c r="A37" s="68" t="s">
        <v>79</v>
      </c>
      <c r="B37" s="47">
        <f>B30+B34+B35+B36</f>
        <v>1948349</v>
      </c>
      <c r="C37" s="43"/>
      <c r="D37" s="71">
        <f>D30+D34+D35+D36</f>
        <v>1981029</v>
      </c>
    </row>
    <row r="38" spans="1:4" ht="12.75">
      <c r="A38" s="28" t="s">
        <v>130</v>
      </c>
      <c r="B38" s="35"/>
      <c r="C38" s="35"/>
      <c r="D38" s="35"/>
    </row>
    <row r="39" spans="1:4" ht="12.75">
      <c r="A39" s="44" t="s">
        <v>80</v>
      </c>
      <c r="B39" s="45"/>
      <c r="C39" s="45"/>
      <c r="D39" s="45"/>
    </row>
    <row r="40" spans="1:4" ht="12.75">
      <c r="A40" s="32" t="s">
        <v>81</v>
      </c>
      <c r="B40" s="31">
        <v>72336</v>
      </c>
      <c r="C40" s="30"/>
      <c r="D40" s="31">
        <v>72336</v>
      </c>
    </row>
    <row r="41" spans="1:4" ht="12.75">
      <c r="A41" s="46" t="s">
        <v>82</v>
      </c>
      <c r="B41" s="42">
        <v>14109</v>
      </c>
      <c r="C41" s="43"/>
      <c r="D41" s="42">
        <v>14109</v>
      </c>
    </row>
    <row r="42" spans="1:4" ht="21">
      <c r="A42" s="32" t="s">
        <v>83</v>
      </c>
      <c r="B42" s="31">
        <v>0</v>
      </c>
      <c r="C42" s="30"/>
      <c r="D42" s="31">
        <v>0</v>
      </c>
    </row>
    <row r="43" spans="1:4" ht="12.75">
      <c r="A43" s="46" t="s">
        <v>84</v>
      </c>
      <c r="B43" s="42">
        <v>0</v>
      </c>
      <c r="C43" s="43"/>
      <c r="D43" s="42">
        <v>1</v>
      </c>
    </row>
    <row r="44" spans="1:4" ht="12.75">
      <c r="A44" s="32" t="s">
        <v>85</v>
      </c>
      <c r="B44" s="31">
        <v>-47896</v>
      </c>
      <c r="C44" s="30"/>
      <c r="D44" s="31">
        <v>-70796</v>
      </c>
    </row>
    <row r="45" spans="1:4" ht="12.75">
      <c r="A45" s="68" t="s">
        <v>86</v>
      </c>
      <c r="B45" s="45"/>
      <c r="C45" s="45"/>
      <c r="D45" s="45"/>
    </row>
    <row r="46" spans="1:4" ht="22.5" customHeight="1">
      <c r="A46" s="36" t="s">
        <v>129</v>
      </c>
      <c r="B46" s="31">
        <v>-8</v>
      </c>
      <c r="C46" s="30"/>
      <c r="D46" s="31">
        <v>-1444</v>
      </c>
    </row>
    <row r="47" spans="1:4" ht="12.75">
      <c r="A47" s="65" t="s">
        <v>87</v>
      </c>
      <c r="B47" s="42">
        <v>-1066</v>
      </c>
      <c r="C47" s="43"/>
      <c r="D47" s="42">
        <v>-1316</v>
      </c>
    </row>
    <row r="48" spans="1:4" ht="12.75">
      <c r="A48" s="36" t="s">
        <v>88</v>
      </c>
      <c r="B48" s="37">
        <v>-154</v>
      </c>
      <c r="C48" s="30"/>
      <c r="D48" s="37">
        <v>-178</v>
      </c>
    </row>
    <row r="49" spans="1:4" ht="12.75">
      <c r="A49" s="72" t="s">
        <v>89</v>
      </c>
      <c r="B49" s="42">
        <f>SUM(B46:B48)</f>
        <v>-1228</v>
      </c>
      <c r="C49" s="43"/>
      <c r="D49" s="67">
        <f>SUM(D46:D48)</f>
        <v>-2938</v>
      </c>
    </row>
    <row r="50" spans="1:4" ht="12.75">
      <c r="A50" s="32" t="s">
        <v>90</v>
      </c>
      <c r="B50" s="37">
        <v>-3885</v>
      </c>
      <c r="C50" s="30"/>
      <c r="D50" s="37">
        <v>-3885</v>
      </c>
    </row>
    <row r="51" spans="1:4" ht="12.75">
      <c r="A51" s="68" t="s">
        <v>133</v>
      </c>
      <c r="B51" s="47">
        <f>B40+B41+B42+B43+B44+B49+B50</f>
        <v>33436</v>
      </c>
      <c r="C51" s="43"/>
      <c r="D51" s="71">
        <f>D40+D41+D42+D43+D44+D49+D50</f>
        <v>8827</v>
      </c>
    </row>
    <row r="52" spans="1:4" ht="13.5" thickBot="1">
      <c r="A52" s="33" t="s">
        <v>91</v>
      </c>
      <c r="B52" s="108">
        <f>(B37+B51)</f>
        <v>1981785</v>
      </c>
      <c r="C52" s="30"/>
      <c r="D52" s="108">
        <f>(D37+D51)</f>
        <v>1989856</v>
      </c>
    </row>
    <row r="53" ht="18.75" customHeight="1" thickTop="1"/>
    <row r="54" spans="1:10" ht="12.75" customHeight="1">
      <c r="A54" s="109" t="s">
        <v>58</v>
      </c>
      <c r="B54" s="109"/>
      <c r="C54" s="109"/>
      <c r="D54" s="109"/>
      <c r="E54" s="21"/>
      <c r="F54" s="21"/>
      <c r="G54" s="21"/>
      <c r="H54" s="21"/>
      <c r="I54" s="21"/>
      <c r="J54" s="21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</sheetData>
  <sheetProtection/>
  <mergeCells count="5">
    <mergeCell ref="A1:D1"/>
    <mergeCell ref="A2:D2"/>
    <mergeCell ref="A3:D3"/>
    <mergeCell ref="B6:D6"/>
    <mergeCell ref="A54:D54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"/>
  <sheetViews>
    <sheetView tabSelected="1" zoomScalePageLayoutView="0" workbookViewId="0" topLeftCell="A1">
      <selection activeCell="X21" sqref="X21"/>
    </sheetView>
  </sheetViews>
  <sheetFormatPr defaultColWidth="21.5" defaultRowHeight="12.75"/>
  <cols>
    <col min="1" max="1" width="45.66015625" style="23" customWidth="1"/>
    <col min="2" max="2" width="1.0078125" style="23" customWidth="1"/>
    <col min="3" max="3" width="9.33203125" style="23" customWidth="1"/>
    <col min="4" max="4" width="1.0078125" style="63" customWidth="1"/>
    <col min="5" max="5" width="9.33203125" style="23" customWidth="1"/>
    <col min="6" max="6" width="1.0078125" style="63" customWidth="1"/>
    <col min="7" max="7" width="9.33203125" style="23" customWidth="1"/>
    <col min="8" max="8" width="1.0078125" style="63" customWidth="1"/>
    <col min="9" max="9" width="11.5" style="23" customWidth="1"/>
    <col min="10" max="10" width="1.0078125" style="63" customWidth="1"/>
    <col min="11" max="11" width="11.66015625" style="23" customWidth="1"/>
    <col min="12" max="12" width="1.0078125" style="63" customWidth="1"/>
    <col min="13" max="13" width="10.16015625" style="23" customWidth="1"/>
    <col min="14" max="14" width="1.0078125" style="63" customWidth="1"/>
    <col min="15" max="15" width="10.66015625" style="23" customWidth="1"/>
    <col min="16" max="16" width="1.0078125" style="63" customWidth="1"/>
    <col min="17" max="17" width="13" style="23" customWidth="1"/>
    <col min="18" max="18" width="1.0078125" style="63" customWidth="1"/>
    <col min="19" max="19" width="9.33203125" style="23" customWidth="1"/>
    <col min="20" max="20" width="1.0078125" style="63" customWidth="1"/>
    <col min="21" max="21" width="9.33203125" style="23" customWidth="1"/>
    <col min="22" max="22" width="1.0078125" style="63" customWidth="1"/>
    <col min="23" max="23" width="9.33203125" style="23" customWidth="1"/>
    <col min="24" max="16384" width="21.5" style="23" customWidth="1"/>
  </cols>
  <sheetData>
    <row r="1" spans="1:45" ht="12.75">
      <c r="A1" s="121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5" ht="12.75">
      <c r="A2" s="121" t="s">
        <v>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ht="12.75">
      <c r="A3" s="121" t="s">
        <v>57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5" spans="1:23" ht="12.75">
      <c r="A5" s="49" t="s">
        <v>0</v>
      </c>
      <c r="B5" s="49"/>
      <c r="C5" s="118" t="s">
        <v>93</v>
      </c>
      <c r="D5" s="118"/>
      <c r="E5" s="119"/>
      <c r="F5" s="119"/>
      <c r="G5" s="119"/>
      <c r="H5" s="50"/>
      <c r="I5" s="118" t="s">
        <v>94</v>
      </c>
      <c r="J5" s="51"/>
      <c r="K5" s="118" t="s">
        <v>95</v>
      </c>
      <c r="L5" s="51"/>
      <c r="M5" s="118" t="s">
        <v>96</v>
      </c>
      <c r="N5" s="51"/>
      <c r="O5" s="118" t="s">
        <v>97</v>
      </c>
      <c r="P5" s="51"/>
      <c r="Q5" s="118" t="s">
        <v>98</v>
      </c>
      <c r="R5" s="51"/>
      <c r="S5" s="118" t="s">
        <v>99</v>
      </c>
      <c r="T5" s="51"/>
      <c r="U5" s="118" t="s">
        <v>100</v>
      </c>
      <c r="V5" s="51"/>
      <c r="W5" s="118" t="s">
        <v>101</v>
      </c>
    </row>
    <row r="6" spans="1:23" ht="53.25" customHeight="1">
      <c r="A6" s="49" t="s">
        <v>0</v>
      </c>
      <c r="B6" s="49"/>
      <c r="C6" s="25" t="s">
        <v>102</v>
      </c>
      <c r="D6" s="51"/>
      <c r="E6" s="25" t="s">
        <v>103</v>
      </c>
      <c r="F6" s="51"/>
      <c r="G6" s="25" t="s">
        <v>104</v>
      </c>
      <c r="H6" s="51"/>
      <c r="I6" s="119"/>
      <c r="J6" s="50"/>
      <c r="K6" s="119"/>
      <c r="L6" s="50"/>
      <c r="M6" s="119"/>
      <c r="N6" s="50"/>
      <c r="O6" s="119"/>
      <c r="P6" s="50"/>
      <c r="Q6" s="119"/>
      <c r="R6" s="50"/>
      <c r="S6" s="119"/>
      <c r="T6" s="50"/>
      <c r="U6" s="119"/>
      <c r="V6" s="50"/>
      <c r="W6" s="119"/>
    </row>
    <row r="7" spans="1:23" ht="12.75">
      <c r="A7" s="49" t="s">
        <v>0</v>
      </c>
      <c r="B7" s="49"/>
      <c r="C7" s="116" t="s">
        <v>105</v>
      </c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3" ht="12.75">
      <c r="A8" s="39" t="s">
        <v>106</v>
      </c>
      <c r="B8" s="92"/>
      <c r="C8" s="93">
        <v>1</v>
      </c>
      <c r="D8" s="94"/>
      <c r="E8" s="93">
        <v>464</v>
      </c>
      <c r="F8" s="94"/>
      <c r="G8" s="93">
        <v>650</v>
      </c>
      <c r="H8" s="94"/>
      <c r="I8" s="95">
        <v>72171</v>
      </c>
      <c r="J8" s="96"/>
      <c r="K8" s="95">
        <v>14109</v>
      </c>
      <c r="L8" s="96"/>
      <c r="M8" s="95">
        <v>0</v>
      </c>
      <c r="N8" s="96"/>
      <c r="O8" s="95">
        <v>3</v>
      </c>
      <c r="P8" s="96"/>
      <c r="Q8" s="95">
        <v>-74525</v>
      </c>
      <c r="R8" s="96"/>
      <c r="S8" s="95">
        <v>-7995</v>
      </c>
      <c r="T8" s="96"/>
      <c r="U8" s="95">
        <v>-3909</v>
      </c>
      <c r="V8" s="96"/>
      <c r="W8" s="95">
        <f>SUM(I8:U8)</f>
        <v>-146</v>
      </c>
    </row>
    <row r="9" spans="1:23" ht="12.75">
      <c r="A9" s="57" t="s">
        <v>107</v>
      </c>
      <c r="B9" s="58"/>
      <c r="C9" s="59"/>
      <c r="D9" s="50"/>
      <c r="E9" s="59"/>
      <c r="F9" s="50"/>
      <c r="G9" s="59"/>
      <c r="H9" s="50"/>
      <c r="I9" s="59"/>
      <c r="J9" s="50"/>
      <c r="K9" s="59"/>
      <c r="L9" s="50"/>
      <c r="M9" s="59"/>
      <c r="N9" s="50"/>
      <c r="O9" s="59"/>
      <c r="P9" s="50"/>
      <c r="Q9" s="59"/>
      <c r="R9" s="50"/>
      <c r="S9" s="59"/>
      <c r="T9" s="50"/>
      <c r="U9" s="59"/>
      <c r="V9" s="50"/>
      <c r="W9" s="59"/>
    </row>
    <row r="10" spans="1:23" ht="12.75">
      <c r="A10" s="41" t="s">
        <v>42</v>
      </c>
      <c r="B10" s="97"/>
      <c r="C10" s="93">
        <v>0</v>
      </c>
      <c r="D10" s="94"/>
      <c r="E10" s="93">
        <v>0</v>
      </c>
      <c r="F10" s="94"/>
      <c r="G10" s="93">
        <v>0</v>
      </c>
      <c r="H10" s="94"/>
      <c r="I10" s="93">
        <v>0</v>
      </c>
      <c r="J10" s="94"/>
      <c r="K10" s="93">
        <v>0</v>
      </c>
      <c r="L10" s="94"/>
      <c r="M10" s="93">
        <v>0</v>
      </c>
      <c r="N10" s="94"/>
      <c r="O10" s="93">
        <v>0</v>
      </c>
      <c r="P10" s="94"/>
      <c r="Q10" s="93">
        <v>6525</v>
      </c>
      <c r="R10" s="94"/>
      <c r="S10" s="93">
        <v>0</v>
      </c>
      <c r="T10" s="94"/>
      <c r="U10" s="93">
        <v>0</v>
      </c>
      <c r="V10" s="94"/>
      <c r="W10" s="93">
        <f aca="true" t="shared" si="0" ref="W10:W19">SUM(C10:U10)</f>
        <v>6525</v>
      </c>
    </row>
    <row r="11" spans="1:23" ht="12.75">
      <c r="A11" s="28" t="s">
        <v>108</v>
      </c>
      <c r="B11" s="60"/>
      <c r="C11" s="61">
        <v>0</v>
      </c>
      <c r="D11" s="54"/>
      <c r="E11" s="61">
        <v>0</v>
      </c>
      <c r="F11" s="54"/>
      <c r="G11" s="61">
        <v>0</v>
      </c>
      <c r="H11" s="54"/>
      <c r="I11" s="61">
        <v>0</v>
      </c>
      <c r="J11" s="54"/>
      <c r="K11" s="61">
        <v>0</v>
      </c>
      <c r="L11" s="54"/>
      <c r="M11" s="61">
        <v>0</v>
      </c>
      <c r="N11" s="54"/>
      <c r="O11" s="61">
        <v>0</v>
      </c>
      <c r="P11" s="54"/>
      <c r="Q11" s="61">
        <v>0</v>
      </c>
      <c r="R11" s="54"/>
      <c r="S11" s="61">
        <v>3786</v>
      </c>
      <c r="T11" s="54"/>
      <c r="U11" s="61">
        <v>0</v>
      </c>
      <c r="V11" s="54"/>
      <c r="W11" s="61">
        <f t="shared" si="0"/>
        <v>3786</v>
      </c>
    </row>
    <row r="12" spans="1:23" ht="12.75">
      <c r="A12" s="68" t="s">
        <v>48</v>
      </c>
      <c r="B12" s="98"/>
      <c r="C12" s="93">
        <v>0</v>
      </c>
      <c r="D12" s="94"/>
      <c r="E12" s="93">
        <v>0</v>
      </c>
      <c r="F12" s="94"/>
      <c r="G12" s="93">
        <v>0</v>
      </c>
      <c r="H12" s="94"/>
      <c r="I12" s="93">
        <f aca="true" t="shared" si="1" ref="I12:U12">I10+I11</f>
        <v>0</v>
      </c>
      <c r="J12" s="94"/>
      <c r="K12" s="99">
        <f t="shared" si="1"/>
        <v>0</v>
      </c>
      <c r="L12" s="94"/>
      <c r="M12" s="99">
        <f t="shared" si="1"/>
        <v>0</v>
      </c>
      <c r="N12" s="94"/>
      <c r="O12" s="99">
        <f t="shared" si="1"/>
        <v>0</v>
      </c>
      <c r="P12" s="94"/>
      <c r="Q12" s="99">
        <f t="shared" si="1"/>
        <v>6525</v>
      </c>
      <c r="R12" s="94"/>
      <c r="S12" s="99">
        <f t="shared" si="1"/>
        <v>3786</v>
      </c>
      <c r="T12" s="94"/>
      <c r="U12" s="99">
        <f t="shared" si="1"/>
        <v>0</v>
      </c>
      <c r="V12" s="94"/>
      <c r="W12" s="93">
        <f t="shared" si="0"/>
        <v>10311</v>
      </c>
    </row>
    <row r="13" spans="1:23" ht="12.75">
      <c r="A13" s="28" t="s">
        <v>109</v>
      </c>
      <c r="B13" s="60"/>
      <c r="C13" s="53">
        <v>0</v>
      </c>
      <c r="D13" s="54"/>
      <c r="E13" s="53">
        <v>0</v>
      </c>
      <c r="F13" s="54"/>
      <c r="G13" s="53">
        <v>0</v>
      </c>
      <c r="H13" s="54"/>
      <c r="I13" s="53">
        <v>165</v>
      </c>
      <c r="J13" s="54"/>
      <c r="K13" s="53">
        <v>0</v>
      </c>
      <c r="L13" s="54"/>
      <c r="M13" s="53">
        <v>0</v>
      </c>
      <c r="N13" s="54"/>
      <c r="O13" s="53">
        <v>0</v>
      </c>
      <c r="P13" s="54"/>
      <c r="Q13" s="53">
        <v>0</v>
      </c>
      <c r="R13" s="54"/>
      <c r="S13" s="53">
        <v>0</v>
      </c>
      <c r="T13" s="54"/>
      <c r="U13" s="53">
        <v>0</v>
      </c>
      <c r="V13" s="54"/>
      <c r="W13" s="53">
        <f t="shared" si="0"/>
        <v>165</v>
      </c>
    </row>
    <row r="14" spans="1:23" ht="12.75">
      <c r="A14" s="41" t="s">
        <v>110</v>
      </c>
      <c r="B14" s="97"/>
      <c r="C14" s="93">
        <v>0</v>
      </c>
      <c r="D14" s="94"/>
      <c r="E14" s="93">
        <v>0</v>
      </c>
      <c r="F14" s="94"/>
      <c r="G14" s="93">
        <v>0</v>
      </c>
      <c r="H14" s="94"/>
      <c r="I14" s="93">
        <v>0</v>
      </c>
      <c r="J14" s="94"/>
      <c r="K14" s="93">
        <v>0</v>
      </c>
      <c r="L14" s="94"/>
      <c r="M14" s="93">
        <v>0</v>
      </c>
      <c r="N14" s="94"/>
      <c r="O14" s="93">
        <v>2</v>
      </c>
      <c r="P14" s="94"/>
      <c r="Q14" s="93">
        <v>0</v>
      </c>
      <c r="R14" s="94"/>
      <c r="S14" s="93">
        <v>0</v>
      </c>
      <c r="T14" s="94"/>
      <c r="U14" s="93">
        <v>0</v>
      </c>
      <c r="V14" s="94"/>
      <c r="W14" s="93">
        <f t="shared" si="0"/>
        <v>2</v>
      </c>
    </row>
    <row r="15" spans="1:23" ht="12.75">
      <c r="A15" s="28" t="s">
        <v>111</v>
      </c>
      <c r="B15" s="60"/>
      <c r="C15" s="53">
        <v>0</v>
      </c>
      <c r="D15" s="54"/>
      <c r="E15" s="53">
        <v>0</v>
      </c>
      <c r="F15" s="54"/>
      <c r="G15" s="53">
        <v>0</v>
      </c>
      <c r="H15" s="54"/>
      <c r="I15" s="53">
        <v>0</v>
      </c>
      <c r="J15" s="54"/>
      <c r="K15" s="53">
        <v>0</v>
      </c>
      <c r="L15" s="54"/>
      <c r="M15" s="53">
        <v>0</v>
      </c>
      <c r="N15" s="54"/>
      <c r="O15" s="53">
        <v>1</v>
      </c>
      <c r="P15" s="54"/>
      <c r="Q15" s="53">
        <v>0</v>
      </c>
      <c r="R15" s="54"/>
      <c r="S15" s="53">
        <v>0</v>
      </c>
      <c r="T15" s="54"/>
      <c r="U15" s="53">
        <v>0</v>
      </c>
      <c r="V15" s="54"/>
      <c r="W15" s="53">
        <f t="shared" si="0"/>
        <v>1</v>
      </c>
    </row>
    <row r="16" spans="1:23" ht="12.75">
      <c r="A16" s="41" t="s">
        <v>112</v>
      </c>
      <c r="B16" s="97"/>
      <c r="C16" s="93">
        <v>0</v>
      </c>
      <c r="D16" s="94"/>
      <c r="E16" s="93">
        <v>0</v>
      </c>
      <c r="F16" s="94"/>
      <c r="G16" s="93">
        <v>0</v>
      </c>
      <c r="H16" s="94"/>
      <c r="I16" s="93">
        <v>0</v>
      </c>
      <c r="J16" s="94"/>
      <c r="K16" s="93">
        <v>0</v>
      </c>
      <c r="L16" s="94"/>
      <c r="M16" s="93">
        <v>0</v>
      </c>
      <c r="N16" s="94"/>
      <c r="O16" s="93">
        <v>-24</v>
      </c>
      <c r="P16" s="94"/>
      <c r="Q16" s="93">
        <v>0</v>
      </c>
      <c r="R16" s="94"/>
      <c r="S16" s="93">
        <v>0</v>
      </c>
      <c r="T16" s="94"/>
      <c r="U16" s="93">
        <v>24</v>
      </c>
      <c r="V16" s="94"/>
      <c r="W16" s="93">
        <f t="shared" si="0"/>
        <v>0</v>
      </c>
    </row>
    <row r="17" spans="1:23" ht="21">
      <c r="A17" s="28" t="s">
        <v>113</v>
      </c>
      <c r="B17" s="60"/>
      <c r="C17" s="53">
        <v>0</v>
      </c>
      <c r="D17" s="54"/>
      <c r="E17" s="53">
        <v>0</v>
      </c>
      <c r="F17" s="54"/>
      <c r="G17" s="53">
        <v>0</v>
      </c>
      <c r="H17" s="54"/>
      <c r="I17" s="53">
        <v>0</v>
      </c>
      <c r="J17" s="54"/>
      <c r="K17" s="53">
        <v>0</v>
      </c>
      <c r="L17" s="54"/>
      <c r="M17" s="53">
        <v>0</v>
      </c>
      <c r="N17" s="54"/>
      <c r="O17" s="53">
        <v>19</v>
      </c>
      <c r="P17" s="54"/>
      <c r="Q17" s="53">
        <v>-19</v>
      </c>
      <c r="R17" s="54"/>
      <c r="S17" s="53">
        <v>0</v>
      </c>
      <c r="T17" s="54"/>
      <c r="U17" s="53">
        <v>0</v>
      </c>
      <c r="V17" s="54"/>
      <c r="W17" s="53">
        <f t="shared" si="0"/>
        <v>0</v>
      </c>
    </row>
    <row r="18" spans="1:23" ht="12.75">
      <c r="A18" s="41" t="s">
        <v>114</v>
      </c>
      <c r="B18" s="97"/>
      <c r="C18" s="93">
        <v>0</v>
      </c>
      <c r="D18" s="94"/>
      <c r="E18" s="93">
        <v>0</v>
      </c>
      <c r="F18" s="94"/>
      <c r="G18" s="93">
        <v>0</v>
      </c>
      <c r="H18" s="94"/>
      <c r="I18" s="93">
        <v>0</v>
      </c>
      <c r="J18" s="94"/>
      <c r="K18" s="93">
        <v>0</v>
      </c>
      <c r="L18" s="94"/>
      <c r="M18" s="93">
        <v>0</v>
      </c>
      <c r="N18" s="94"/>
      <c r="O18" s="93">
        <v>0</v>
      </c>
      <c r="P18" s="94"/>
      <c r="Q18" s="93">
        <v>-5425</v>
      </c>
      <c r="R18" s="94"/>
      <c r="S18" s="93">
        <v>0</v>
      </c>
      <c r="T18" s="94"/>
      <c r="U18" s="93">
        <v>0</v>
      </c>
      <c r="V18" s="94"/>
      <c r="W18" s="93">
        <f t="shared" si="0"/>
        <v>-5425</v>
      </c>
    </row>
    <row r="19" spans="1:23" ht="12.75">
      <c r="A19" s="28" t="s">
        <v>115</v>
      </c>
      <c r="B19" s="60"/>
      <c r="C19" s="61">
        <v>0</v>
      </c>
      <c r="D19" s="54"/>
      <c r="E19" s="61">
        <v>0</v>
      </c>
      <c r="F19" s="54"/>
      <c r="G19" s="61">
        <v>0</v>
      </c>
      <c r="H19" s="54"/>
      <c r="I19" s="61">
        <v>0</v>
      </c>
      <c r="J19" s="54"/>
      <c r="K19" s="61">
        <v>0</v>
      </c>
      <c r="L19" s="54"/>
      <c r="M19" s="61">
        <v>0</v>
      </c>
      <c r="N19" s="54"/>
      <c r="O19" s="61">
        <v>0</v>
      </c>
      <c r="P19" s="54"/>
      <c r="Q19" s="61">
        <v>-1</v>
      </c>
      <c r="R19" s="54"/>
      <c r="S19" s="61">
        <v>0</v>
      </c>
      <c r="T19" s="54"/>
      <c r="U19" s="61">
        <v>0</v>
      </c>
      <c r="V19" s="54"/>
      <c r="W19" s="53">
        <f t="shared" si="0"/>
        <v>-1</v>
      </c>
    </row>
    <row r="20" spans="1:23" ht="13.5" thickBot="1">
      <c r="A20" s="39" t="s">
        <v>116</v>
      </c>
      <c r="B20" s="92"/>
      <c r="C20" s="100">
        <f aca="true" t="shared" si="2" ref="C20:O20">SUM(C8:C19)</f>
        <v>1</v>
      </c>
      <c r="D20" s="94"/>
      <c r="E20" s="101">
        <f t="shared" si="2"/>
        <v>464</v>
      </c>
      <c r="F20" s="94"/>
      <c r="G20" s="101">
        <f t="shared" si="2"/>
        <v>650</v>
      </c>
      <c r="H20" s="94"/>
      <c r="I20" s="102">
        <f t="shared" si="2"/>
        <v>72336</v>
      </c>
      <c r="J20" s="94"/>
      <c r="K20" s="102">
        <f t="shared" si="2"/>
        <v>14109</v>
      </c>
      <c r="L20" s="94"/>
      <c r="M20" s="102">
        <f t="shared" si="2"/>
        <v>0</v>
      </c>
      <c r="N20" s="94"/>
      <c r="O20" s="102">
        <f t="shared" si="2"/>
        <v>1</v>
      </c>
      <c r="P20" s="94"/>
      <c r="Q20" s="102">
        <f>(Q8+Q10+Q13+Q14+Q15+Q16+Q17+Q18+Q19)</f>
        <v>-73445</v>
      </c>
      <c r="R20" s="96"/>
      <c r="S20" s="102">
        <f>(S8+S11+S10+S13+S14+S15+S16+S17+S18+S19)</f>
        <v>-4209</v>
      </c>
      <c r="T20" s="96"/>
      <c r="U20" s="102">
        <f>SUM(U8:U19)</f>
        <v>-3885</v>
      </c>
      <c r="V20" s="96"/>
      <c r="W20" s="102">
        <f>(W12+W13+W14+W15+W16+W17+W18+W19+W8)</f>
        <v>4907</v>
      </c>
    </row>
    <row r="21" spans="1:23" ht="13.5" thickTop="1">
      <c r="A21" s="38" t="s">
        <v>117</v>
      </c>
      <c r="B21" s="52"/>
      <c r="C21" s="53">
        <v>1</v>
      </c>
      <c r="D21" s="54"/>
      <c r="E21" s="53">
        <v>464</v>
      </c>
      <c r="F21" s="54"/>
      <c r="G21" s="53">
        <v>650</v>
      </c>
      <c r="H21" s="54"/>
      <c r="I21" s="55">
        <v>72336</v>
      </c>
      <c r="J21" s="56"/>
      <c r="K21" s="55">
        <v>14109</v>
      </c>
      <c r="L21" s="56"/>
      <c r="M21" s="55">
        <v>0</v>
      </c>
      <c r="N21" s="56"/>
      <c r="O21" s="55">
        <v>1</v>
      </c>
      <c r="P21" s="56"/>
      <c r="Q21" s="55">
        <v>-70796</v>
      </c>
      <c r="R21" s="56"/>
      <c r="S21" s="55">
        <v>-2938</v>
      </c>
      <c r="T21" s="56"/>
      <c r="U21" s="55">
        <v>-3885</v>
      </c>
      <c r="V21" s="56"/>
      <c r="W21" s="55">
        <f>SUM(I21:U21)</f>
        <v>8827</v>
      </c>
    </row>
    <row r="22" spans="1:23" ht="12.75">
      <c r="A22" s="44" t="s">
        <v>107</v>
      </c>
      <c r="B22" s="103"/>
      <c r="C22" s="104"/>
      <c r="D22" s="105"/>
      <c r="E22" s="104"/>
      <c r="F22" s="105"/>
      <c r="G22" s="104"/>
      <c r="H22" s="105"/>
      <c r="I22" s="104"/>
      <c r="J22" s="105"/>
      <c r="K22" s="104"/>
      <c r="L22" s="105"/>
      <c r="M22" s="104"/>
      <c r="N22" s="105"/>
      <c r="O22" s="104"/>
      <c r="P22" s="105"/>
      <c r="Q22" s="104"/>
      <c r="R22" s="105"/>
      <c r="S22" s="104"/>
      <c r="T22" s="105"/>
      <c r="U22" s="104"/>
      <c r="V22" s="105"/>
      <c r="W22" s="104"/>
    </row>
    <row r="23" spans="1:23" ht="12.75">
      <c r="A23" s="28" t="s">
        <v>42</v>
      </c>
      <c r="B23" s="60"/>
      <c r="C23" s="53">
        <v>0</v>
      </c>
      <c r="D23" s="54"/>
      <c r="E23" s="53">
        <v>0</v>
      </c>
      <c r="F23" s="54"/>
      <c r="G23" s="53">
        <v>0</v>
      </c>
      <c r="H23" s="54"/>
      <c r="I23" s="53">
        <v>0</v>
      </c>
      <c r="J23" s="54"/>
      <c r="K23" s="53">
        <v>0</v>
      </c>
      <c r="L23" s="54"/>
      <c r="M23" s="53">
        <v>0</v>
      </c>
      <c r="N23" s="54"/>
      <c r="O23" s="53">
        <v>0</v>
      </c>
      <c r="P23" s="54"/>
      <c r="Q23" s="53">
        <v>40055</v>
      </c>
      <c r="R23" s="54"/>
      <c r="S23" s="53">
        <v>0</v>
      </c>
      <c r="T23" s="54"/>
      <c r="U23" s="53">
        <v>0</v>
      </c>
      <c r="V23" s="54"/>
      <c r="W23" s="53">
        <f>SUM(C23:U23)</f>
        <v>40055</v>
      </c>
    </row>
    <row r="24" spans="1:23" ht="12.75">
      <c r="A24" s="41" t="s">
        <v>108</v>
      </c>
      <c r="B24" s="97"/>
      <c r="C24" s="106">
        <v>0</v>
      </c>
      <c r="D24" s="94"/>
      <c r="E24" s="106">
        <v>0</v>
      </c>
      <c r="F24" s="94"/>
      <c r="G24" s="106">
        <v>0</v>
      </c>
      <c r="H24" s="94"/>
      <c r="I24" s="106">
        <v>0</v>
      </c>
      <c r="J24" s="94"/>
      <c r="K24" s="106">
        <v>0</v>
      </c>
      <c r="L24" s="94"/>
      <c r="M24" s="106">
        <v>0</v>
      </c>
      <c r="N24" s="94"/>
      <c r="O24" s="106">
        <v>0</v>
      </c>
      <c r="P24" s="94"/>
      <c r="Q24" s="106">
        <v>0</v>
      </c>
      <c r="R24" s="94"/>
      <c r="S24" s="106">
        <v>1710</v>
      </c>
      <c r="T24" s="94"/>
      <c r="U24" s="106">
        <v>0</v>
      </c>
      <c r="V24" s="94"/>
      <c r="W24" s="106">
        <f>SUM(C24:U24)</f>
        <v>1710</v>
      </c>
    </row>
    <row r="25" spans="1:23" ht="12.75">
      <c r="A25" s="33" t="s">
        <v>48</v>
      </c>
      <c r="B25" s="62"/>
      <c r="C25" s="53">
        <f aca="true" t="shared" si="3" ref="C25:S25">SUM(C23:C24)</f>
        <v>0</v>
      </c>
      <c r="D25" s="54"/>
      <c r="E25" s="53">
        <f t="shared" si="3"/>
        <v>0</v>
      </c>
      <c r="F25" s="54"/>
      <c r="G25" s="53">
        <f t="shared" si="3"/>
        <v>0</v>
      </c>
      <c r="H25" s="54"/>
      <c r="I25" s="53">
        <f t="shared" si="3"/>
        <v>0</v>
      </c>
      <c r="J25" s="54"/>
      <c r="K25" s="53">
        <f t="shared" si="3"/>
        <v>0</v>
      </c>
      <c r="L25" s="54"/>
      <c r="M25" s="53">
        <f t="shared" si="3"/>
        <v>0</v>
      </c>
      <c r="N25" s="54"/>
      <c r="O25" s="53">
        <f t="shared" si="3"/>
        <v>0</v>
      </c>
      <c r="P25" s="54"/>
      <c r="Q25" s="53">
        <f t="shared" si="3"/>
        <v>40055</v>
      </c>
      <c r="R25" s="54"/>
      <c r="S25" s="53">
        <f t="shared" si="3"/>
        <v>1710</v>
      </c>
      <c r="T25" s="54"/>
      <c r="U25" s="53">
        <f>U23+U24</f>
        <v>0</v>
      </c>
      <c r="V25" s="54"/>
      <c r="W25" s="53">
        <f>SUM(C25:U25)</f>
        <v>41765</v>
      </c>
    </row>
    <row r="26" spans="1:23" ht="12.75">
      <c r="A26" s="41" t="s">
        <v>112</v>
      </c>
      <c r="B26" s="97"/>
      <c r="C26" s="99">
        <v>0</v>
      </c>
      <c r="D26" s="94"/>
      <c r="E26" s="99">
        <v>0</v>
      </c>
      <c r="F26" s="94"/>
      <c r="G26" s="99">
        <v>0</v>
      </c>
      <c r="H26" s="94"/>
      <c r="I26" s="99">
        <v>0</v>
      </c>
      <c r="J26" s="94"/>
      <c r="K26" s="99">
        <v>0</v>
      </c>
      <c r="L26" s="94"/>
      <c r="M26" s="99">
        <v>0</v>
      </c>
      <c r="N26" s="94"/>
      <c r="O26" s="99">
        <v>-1</v>
      </c>
      <c r="P26" s="94"/>
      <c r="Q26" s="99">
        <v>0</v>
      </c>
      <c r="R26" s="94"/>
      <c r="S26" s="99">
        <v>0</v>
      </c>
      <c r="T26" s="94"/>
      <c r="U26" s="99">
        <v>0</v>
      </c>
      <c r="V26" s="94"/>
      <c r="W26" s="99">
        <f>SUM(C26:U26)</f>
        <v>-1</v>
      </c>
    </row>
    <row r="27" spans="1:23" ht="12.75">
      <c r="A27" s="28" t="s">
        <v>114</v>
      </c>
      <c r="B27" s="60"/>
      <c r="C27" s="61">
        <v>0</v>
      </c>
      <c r="D27" s="54"/>
      <c r="E27" s="61">
        <v>0</v>
      </c>
      <c r="F27" s="54"/>
      <c r="G27" s="61">
        <v>0</v>
      </c>
      <c r="H27" s="54"/>
      <c r="I27" s="61">
        <v>0</v>
      </c>
      <c r="J27" s="54"/>
      <c r="K27" s="61">
        <v>0</v>
      </c>
      <c r="L27" s="54"/>
      <c r="M27" s="61">
        <v>0</v>
      </c>
      <c r="N27" s="54"/>
      <c r="O27" s="61">
        <v>0</v>
      </c>
      <c r="P27" s="54"/>
      <c r="Q27" s="61">
        <v>-17155</v>
      </c>
      <c r="R27" s="54"/>
      <c r="S27" s="61">
        <v>0</v>
      </c>
      <c r="T27" s="54"/>
      <c r="U27" s="61">
        <v>0</v>
      </c>
      <c r="V27" s="54"/>
      <c r="W27" s="61">
        <f>SUM(C27:U27)</f>
        <v>-17155</v>
      </c>
    </row>
    <row r="28" spans="1:23" ht="13.5" thickBot="1">
      <c r="A28" s="39" t="s">
        <v>118</v>
      </c>
      <c r="B28" s="92"/>
      <c r="C28" s="100">
        <f aca="true" t="shared" si="4" ref="C28:O28">SUM(C21:C27)</f>
        <v>1</v>
      </c>
      <c r="D28" s="94"/>
      <c r="E28" s="101">
        <f t="shared" si="4"/>
        <v>464</v>
      </c>
      <c r="F28" s="94"/>
      <c r="G28" s="101">
        <f t="shared" si="4"/>
        <v>650</v>
      </c>
      <c r="H28" s="94"/>
      <c r="I28" s="102">
        <f t="shared" si="4"/>
        <v>72336</v>
      </c>
      <c r="J28" s="94"/>
      <c r="K28" s="102">
        <f t="shared" si="4"/>
        <v>14109</v>
      </c>
      <c r="L28" s="94"/>
      <c r="M28" s="102">
        <f t="shared" si="4"/>
        <v>0</v>
      </c>
      <c r="N28" s="94"/>
      <c r="O28" s="102">
        <f t="shared" si="4"/>
        <v>0</v>
      </c>
      <c r="P28" s="94"/>
      <c r="Q28" s="102">
        <f>(Q21+Q25+Q27)</f>
        <v>-47896</v>
      </c>
      <c r="R28" s="96"/>
      <c r="S28" s="107">
        <f>(S21+S25)</f>
        <v>-1228</v>
      </c>
      <c r="T28" s="96"/>
      <c r="U28" s="107">
        <f>SUM(U21:U27)</f>
        <v>-3885</v>
      </c>
      <c r="V28" s="96"/>
      <c r="W28" s="107">
        <f>(W21+W25+W27)+W26</f>
        <v>33436</v>
      </c>
    </row>
    <row r="29" ht="12.75" customHeight="1" thickTop="1"/>
    <row r="30" spans="1:34" ht="12.75" customHeight="1">
      <c r="A30" s="120" t="s">
        <v>58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sheetProtection/>
  <mergeCells count="14">
    <mergeCell ref="M5:M6"/>
    <mergeCell ref="O5:O6"/>
    <mergeCell ref="Q5:Q6"/>
    <mergeCell ref="S5:S6"/>
    <mergeCell ref="U5:U6"/>
    <mergeCell ref="W5:W6"/>
    <mergeCell ref="C7:W7"/>
    <mergeCell ref="A30:W30"/>
    <mergeCell ref="A1:W1"/>
    <mergeCell ref="A2:W2"/>
    <mergeCell ref="A3:W3"/>
    <mergeCell ref="C5:G5"/>
    <mergeCell ref="I5:I6"/>
    <mergeCell ref="K5:K6"/>
  </mergeCells>
  <printOptions/>
  <pageMargins left="0.7" right="0.7" top="0.75" bottom="0.75" header="0.3" footer="0.3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2024-01-29T15:04:34Z</dcterms:created>
  <dcterms:modified xsi:type="dcterms:W3CDTF">2024-01-29T15:04:56Z</dcterms:modified>
  <cp:category/>
  <cp:version/>
  <cp:contentType/>
  <cp:contentStatus/>
</cp:coreProperties>
</file>